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Beheer Published URL's\Upload 2 http_Domein\URL_HetPlukPark.be (v.51)\Website_ hetplukpark.be\uploads\"/>
    </mc:Choice>
  </mc:AlternateContent>
  <xr:revisionPtr revIDLastSave="0" documentId="13_ncr:1_{5308604C-A7C1-4A6D-9172-D8E139AB444B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Bestelformulier_Surprises" sheetId="15" r:id="rId1"/>
  </sheets>
  <externalReferences>
    <externalReference r:id="rId2"/>
  </externalReferences>
  <definedNames>
    <definedName name="_xlnm._FilterDatabase" localSheetId="0" hidden="1">Bestelformulier_Surprises!$E$9:$AB$9</definedName>
    <definedName name="CKV_13">'[1]Compositie, Kostprijs, Voorraad'!#REF!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15" i="15" l="1"/>
  <c r="AB114" i="15"/>
  <c r="AB113" i="15"/>
  <c r="AB112" i="15"/>
  <c r="AB111" i="15"/>
  <c r="AB110" i="15"/>
  <c r="AB109" i="15"/>
  <c r="AB108" i="15"/>
  <c r="AB107" i="15"/>
  <c r="AB106" i="15"/>
  <c r="AB105" i="15"/>
  <c r="AB104" i="15"/>
  <c r="AB103" i="15"/>
  <c r="AB102" i="15"/>
  <c r="AB101" i="15"/>
  <c r="AB100" i="15"/>
  <c r="AB99" i="15"/>
  <c r="AB98" i="15"/>
  <c r="AB97" i="15"/>
  <c r="AB96" i="15"/>
  <c r="AB95" i="15"/>
  <c r="AB94" i="15"/>
  <c r="AB93" i="15"/>
  <c r="AB92" i="15"/>
  <c r="AB91" i="15"/>
  <c r="AB90" i="15"/>
  <c r="AB89" i="15"/>
  <c r="AB88" i="15"/>
  <c r="AB87" i="15"/>
  <c r="AB86" i="15"/>
  <c r="AB85" i="15"/>
  <c r="AB84" i="15"/>
  <c r="AB83" i="15"/>
  <c r="AB82" i="15"/>
  <c r="AB81" i="15"/>
  <c r="AB80" i="15"/>
  <c r="AB78" i="15"/>
  <c r="AB77" i="15"/>
  <c r="AB76" i="15"/>
  <c r="AB75" i="15"/>
  <c r="AB74" i="15"/>
  <c r="AB73" i="15"/>
  <c r="AB72" i="15"/>
  <c r="AB71" i="15"/>
  <c r="AB70" i="15"/>
  <c r="AB69" i="15"/>
  <c r="AB68" i="15"/>
  <c r="AB67" i="15"/>
  <c r="AB66" i="15"/>
  <c r="AB65" i="15"/>
  <c r="AB64" i="15"/>
  <c r="AB63" i="15"/>
  <c r="AB62" i="15"/>
  <c r="AB61" i="15"/>
  <c r="AB60" i="15"/>
  <c r="AB59" i="15"/>
  <c r="AB58" i="15"/>
  <c r="AB57" i="15"/>
  <c r="AB56" i="15"/>
  <c r="AB55" i="15"/>
  <c r="AB54" i="15"/>
  <c r="AB53" i="15"/>
  <c r="AB52" i="15"/>
  <c r="AB51" i="15"/>
  <c r="AB50" i="15"/>
  <c r="AB49" i="15"/>
  <c r="AB48" i="15"/>
  <c r="AB47" i="15"/>
  <c r="AB46" i="15"/>
  <c r="AB45" i="15"/>
  <c r="AB44" i="15"/>
  <c r="AB43" i="15"/>
  <c r="AB42" i="15"/>
  <c r="AB41" i="15"/>
  <c r="AB40" i="15"/>
  <c r="AB39" i="15"/>
  <c r="AB38" i="15"/>
  <c r="AB37" i="15"/>
  <c r="AB36" i="15"/>
  <c r="AB35" i="15"/>
  <c r="AB34" i="15"/>
  <c r="AB33" i="15"/>
  <c r="AB32" i="15"/>
  <c r="AB31" i="15"/>
  <c r="AB30" i="15"/>
  <c r="AB29" i="15"/>
  <c r="AB28" i="15"/>
  <c r="AB27" i="15"/>
  <c r="AB26" i="15"/>
  <c r="AB25" i="15"/>
  <c r="AB24" i="15"/>
  <c r="AB23" i="15"/>
  <c r="AB22" i="15"/>
  <c r="AB21" i="15"/>
  <c r="AB20" i="15"/>
  <c r="AB19" i="15"/>
  <c r="AB18" i="15"/>
  <c r="AB17" i="15"/>
  <c r="AB16" i="15"/>
  <c r="AB15" i="15"/>
  <c r="AB14" i="15"/>
  <c r="AB13" i="15"/>
  <c r="AB12" i="15"/>
  <c r="AB11" i="15"/>
  <c r="AB10" i="15"/>
  <c r="C7" i="15"/>
  <c r="AB2" i="15"/>
  <c r="X2" i="15"/>
  <c r="V2" i="15"/>
  <c r="S2" i="15"/>
  <c r="C8" i="15" l="1"/>
  <c r="N4" i="15"/>
  <c r="N3" i="15"/>
  <c r="AA2" i="15"/>
  <c r="P5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Walter Maes</author>
    <author>WALTER MAES</author>
  </authors>
  <commentList>
    <comment ref="C2" authorId="0" shapeId="0" xr:uid="{FA6DAC91-4245-433B-BC1F-1221B0A3B055}">
      <text>
        <r>
          <rPr>
            <sz val="10"/>
            <color theme="1"/>
            <rFont val="Calibri"/>
            <family val="2"/>
          </rPr>
          <t>Bestelformulier is bedoeld voor 
bestellingen vanaf een dozijn.</t>
        </r>
      </text>
    </comment>
    <comment ref="C4" authorId="0" shapeId="0" xr:uid="{51D113FC-00BD-454B-8238-1B0B02B1FACD}">
      <text>
        <r>
          <rPr>
            <sz val="8"/>
            <color indexed="32"/>
            <rFont val="Verdana"/>
            <family val="2"/>
          </rPr>
          <t>Glasproductie verbruikt veel energie. Teruggave 
is fijn maar doorgeven aan de kringloop is beter.</t>
        </r>
      </text>
    </comment>
    <comment ref="Q5" authorId="0" shapeId="0" xr:uid="{34B9F4B6-7B93-4C02-B2AE-9C5E088A7168}">
      <text>
        <r>
          <rPr>
            <sz val="10"/>
            <color theme="1"/>
            <rFont val="Calibri"/>
            <family val="2"/>
          </rPr>
          <t>Tortoise 
0477 416 551</t>
        </r>
      </text>
    </comment>
    <comment ref="C7" authorId="1" shapeId="0" xr:uid="{E43435AD-8F9C-4E34-A20C-1E1D8478E127}">
      <text>
        <r>
          <rPr>
            <i/>
            <sz val="8"/>
            <color indexed="39"/>
            <rFont val="Verdana"/>
            <family val="2"/>
          </rPr>
          <t>RESERVATIE of BESTELLING of FACTUUR.
Vul in deze kolom het gewenst aantal in 
naast de gekozen referenties.  
Geef de tabel een naam en stuur hem op.</t>
        </r>
      </text>
    </comment>
    <comment ref="R7" authorId="1" shapeId="0" xr:uid="{CD7EF5CB-9FB1-4308-9643-2A7BAB4A6D09}">
      <text>
        <r>
          <rPr>
            <sz val="10"/>
            <color indexed="21"/>
            <rFont val="Calibri"/>
            <family val="2"/>
          </rPr>
          <t>Verse vruchten hebben een suikergehalte tussen 3% 
en 15 % op vers eetbaar gewicht.   Gedroogde fruit 
heeft een vermeld suiker % op de verpakking.</t>
        </r>
      </text>
    </comment>
    <comment ref="Y7" authorId="1" shapeId="0" xr:uid="{F0917105-440F-4044-B0A5-DC30023A4436}">
      <text>
        <r>
          <rPr>
            <sz val="10"/>
            <color indexed="21"/>
            <rFont val="Calibri"/>
            <family val="2"/>
          </rPr>
          <t xml:space="preserve">De kostprijs wordt boekhoudkundig correct berekend. 
Verkoopprijs is gewogen gemiddelde over alle producties. </t>
        </r>
      </text>
    </comment>
    <comment ref="AB7" authorId="1" shapeId="0" xr:uid="{5D45E1CD-D28D-4B60-83FC-968C7909FB8F}">
      <text>
        <r>
          <rPr>
            <sz val="10"/>
            <color indexed="21"/>
            <rFont val="Calibri"/>
            <family val="2"/>
          </rPr>
          <t>De kostprijs wordt boekhoudkundig 
correct berekend volgens receptuur.
De verkoopprijs is afgerond op 1€.</t>
        </r>
      </text>
    </comment>
    <comment ref="AE7" authorId="1" shapeId="0" xr:uid="{972C04CC-0EF6-406F-AFB0-74DF2DF93FDF}">
      <text>
        <r>
          <rPr>
            <sz val="8"/>
            <color indexed="60"/>
            <rFont val="Verdana"/>
            <family val="2"/>
          </rPr>
          <t xml:space="preserve">Out-of-Stock recept: wordt op verzoek hernomen. </t>
        </r>
      </text>
    </comment>
    <comment ref="C8" authorId="0" shapeId="0" xr:uid="{C91CDD09-44BB-4A82-A2E8-D945758938C6}">
      <text>
        <r>
          <rPr>
            <sz val="8"/>
            <color indexed="32"/>
            <rFont val="Verdana"/>
            <family val="2"/>
          </rPr>
          <t xml:space="preserve">DE SOM IS AFGEROND OP EEN LAGER 0,5 €.  
Dit om cash betaling eenvoudig te houden. </t>
        </r>
      </text>
    </comment>
    <comment ref="J8" authorId="1" shapeId="0" xr:uid="{3F7D3FBC-D2B4-472D-B0D6-6323F1D963FC}">
      <text>
        <r>
          <rPr>
            <sz val="10"/>
            <color indexed="21"/>
            <rFont val="Calibri"/>
            <family val="2"/>
            <scheme val="minor"/>
          </rPr>
          <t>Cachet is een speelse of cryptische benaming die enig 
verband legt tussen  eigenschappen als gezondheid en 
kenmerken als smaak, kleur en textuur in het recept</t>
        </r>
      </text>
    </comment>
    <comment ref="L8" authorId="0" shapeId="0" xr:uid="{7CB8EB75-5B4B-4A1C-9D3F-6C4D9719A6CF}">
      <text>
        <r>
          <rPr>
            <sz val="8"/>
            <color indexed="21"/>
            <rFont val="Verdana"/>
            <family val="2"/>
          </rPr>
          <t>Aantal extra arbeidsintensieve bewerkingen om een 
textuur-verfijning te bekomen én om gezondheids-
bijdrage te behouden. Indicator is gewogen som.</t>
        </r>
      </text>
    </comment>
    <comment ref="M8" authorId="1" shapeId="0" xr:uid="{701C0F81-2052-4DB0-86DF-3A4ECAF0820A}">
      <text>
        <r>
          <rPr>
            <sz val="10"/>
            <color indexed="21"/>
            <rFont val="Calibri"/>
            <family val="2"/>
          </rPr>
          <t xml:space="preserve">Exotisch fruit wordt om zijn karakteristieke toets 
vermengd om de inheemse smaken te versterken. </t>
        </r>
      </text>
    </comment>
    <comment ref="N8" authorId="1" shapeId="0" xr:uid="{B62708C1-6AAC-4DC7-B02B-8374B8A4BC00}">
      <text>
        <r>
          <rPr>
            <sz val="10"/>
            <color indexed="21"/>
            <rFont val="Calibri"/>
            <family val="2"/>
          </rPr>
          <t xml:space="preserve">Gedroogd fruit zit boordevol micronutriënten, vezels en antioxidanten.
Half-fabrikaat of vruchtvlees of fruitsap verfijnt de smaak en textuur. 
Door ontpitten zit er meer heilzame bioactieve stoffen uit de schil in. </t>
        </r>
      </text>
    </comment>
    <comment ref="O8" authorId="1" shapeId="0" xr:uid="{05037E3C-86B9-43A2-BB38-BFCDD5E0C779}">
      <text>
        <r>
          <rPr>
            <sz val="10"/>
            <color indexed="21"/>
            <rFont val="Calibri"/>
            <family val="2"/>
          </rPr>
          <t>Specifieke of appel-peer-dadel stropen dienen om smaak, 
kleur én consistentie te combineren met zoetheid i.p.v. 
goedkope geraffineerde suiker zonder voedingswaarde.</t>
        </r>
      </text>
    </comment>
    <comment ref="P8" authorId="1" shapeId="0" xr:uid="{0C97FA55-1A32-46C1-A350-A4B1FE8F4AC6}">
      <text>
        <r>
          <rPr>
            <sz val="10"/>
            <color indexed="21"/>
            <rFont val="Calibri"/>
            <family val="2"/>
          </rPr>
          <t xml:space="preserve">Likeuren, essences, concentraten, extracten worden zelden gebruikt 
want duur.  Wel op vraag en soms heeft het ook wel zijn meerwaarde. 
Aroma's dienen om een smaak-'spoor' in een vrucht te onderstrepen. </t>
        </r>
      </text>
    </comment>
    <comment ref="S8" authorId="1" shapeId="0" xr:uid="{2893A6DE-062F-469A-A6D3-040DAC93AFE0}">
      <text>
        <r>
          <rPr>
            <sz val="10"/>
            <color indexed="21"/>
            <rFont val="Calibri"/>
            <family val="2"/>
          </rPr>
          <t xml:space="preserve">Voor het Totaal suikergehalte wordt elk ingrediënt verrekend. Bij 
een suikervervanger of weinig toegevoegde suiker dan is dit % laag.  </t>
        </r>
      </text>
    </comment>
    <comment ref="T8" authorId="1" shapeId="0" xr:uid="{41587784-4AC9-4385-A9A1-8551164A8415}">
      <text>
        <r>
          <rPr>
            <sz val="10"/>
            <color indexed="21"/>
            <rFont val="Calibri"/>
            <family val="2"/>
          </rPr>
          <t>Het fruit in stropen of in appeldiksap of in gedroogd  
of gerehydrateerd fruit en in citroenconcentraat, is 
thermisch behandeld en wordt NIET geteld als vers fruit.</t>
        </r>
      </text>
    </comment>
    <comment ref="U8" authorId="1" shapeId="0" xr:uid="{D02B4DFA-E965-462A-A919-4E6AF350A41D}">
      <text>
        <r>
          <rPr>
            <sz val="10"/>
            <color indexed="21"/>
            <rFont val="Calibri"/>
            <family val="2"/>
          </rPr>
          <t xml:space="preserve">Voor het 'Plukpark' fruitgehalte wordt ENKEL het VERS of 
voorbereid gewicht geteld aanwezig in het eindproduct. </t>
        </r>
      </text>
    </comment>
    <comment ref="V8" authorId="1" shapeId="0" xr:uid="{BDDB1EE7-9BCD-4575-B56B-0353B0AC95AB}">
      <text>
        <r>
          <rPr>
            <sz val="10"/>
            <color indexed="21"/>
            <rFont val="Calibri"/>
            <family val="2"/>
          </rPr>
          <t>Dit percentage geeft totaal weer aan aroma's, 
extracten, of likeur plus citroensap en pectine.</t>
        </r>
      </text>
    </comment>
    <comment ref="Y8" authorId="1" shapeId="0" xr:uid="{31AB4421-1A8E-40E7-A6FE-30E8451EFD49}">
      <text>
        <r>
          <rPr>
            <sz val="8"/>
            <color indexed="60"/>
            <rFont val="Verdana"/>
            <family val="2"/>
          </rPr>
          <t xml:space="preserve">Leeggoed heeft een waarde van 
0,7 €/VE. Gebruik het of geef aan
kringloopwinkel. </t>
        </r>
      </text>
    </comment>
    <comment ref="C9" authorId="1" shapeId="0" xr:uid="{761BA6ED-A155-4DE8-BD62-A0ADBC0CDD6A}">
      <text>
        <r>
          <rPr>
            <i/>
            <sz val="8"/>
            <color indexed="81"/>
            <rFont val="Verdana"/>
            <family val="2"/>
          </rPr>
          <t>HOE OP UW VOORKEUREN FILTEREN ?
Indien onder de titels geen pijltjes aanwezig:
-&gt; Selecteer rij E9 tot Z9 en klik in het LINT 
menu DATA aan, kies daar voor Filter.   
Klikken op een pijltje opent een lijst met de 
inhoud van die kolom. 
U kunt nu uw (niet-) keuze aan- of afvinken.
De overgebleven rijen voldoen aan uw criteria.
TERUG NAAR VOLLEDIGE TABEL
Klik op gefilterde pijltjes en kies 'filter wissen'.</t>
        </r>
      </text>
    </comment>
    <comment ref="AE15" authorId="1" shapeId="0" xr:uid="{AC253470-D96B-46E9-95BD-746FD8E5757B}">
      <text>
        <r>
          <rPr>
            <i/>
            <sz val="8"/>
            <color indexed="39"/>
            <rFont val="Verdana"/>
            <family val="2"/>
          </rPr>
          <t>Eender welk maar wel één.</t>
        </r>
      </text>
    </comment>
    <comment ref="AE41" authorId="1" shapeId="0" xr:uid="{BEA4F6A3-6852-4119-A784-53AFEB145B98}">
      <text>
        <r>
          <rPr>
            <i/>
            <sz val="8"/>
            <color indexed="39"/>
            <rFont val="Verdana"/>
            <family val="2"/>
          </rPr>
          <t>GEEN aroma of likeur.</t>
        </r>
      </text>
    </comment>
    <comment ref="AE42" authorId="1" shapeId="0" xr:uid="{B3D3BFBC-560E-446D-BE28-B8E4D8FF8D28}">
      <text>
        <r>
          <rPr>
            <i/>
            <sz val="8"/>
            <color indexed="39"/>
            <rFont val="Verdana"/>
            <family val="2"/>
          </rPr>
          <t>Alles met aroma of likeur.</t>
        </r>
      </text>
    </comment>
    <comment ref="AE43" authorId="1" shapeId="0" xr:uid="{2D3ED572-584C-4BC4-AC3D-5043E0258ACC}">
      <text>
        <r>
          <rPr>
            <i/>
            <sz val="8"/>
            <color indexed="39"/>
            <rFont val="Verdana"/>
            <family val="2"/>
          </rPr>
          <t>Samengesteld aroma 
met likeur of zeste</t>
        </r>
      </text>
    </comment>
    <comment ref="B116" authorId="1" shapeId="0" xr:uid="{B7B2ABA0-0BDD-42F0-9DA7-889BC7C90E49}">
      <text>
        <r>
          <rPr>
            <i/>
            <sz val="9"/>
            <color indexed="39"/>
            <rFont val="Verdana"/>
            <family val="2"/>
          </rPr>
          <t>Invoegen best onder tweede lijn hierboven, 
en dan de VBA code aanpassen.</t>
        </r>
      </text>
    </comment>
    <comment ref="C116" authorId="0" shapeId="0" xr:uid="{73E1CA68-F87B-4454-90AC-9AF93649098D}">
      <text>
        <r>
          <rPr>
            <b/>
            <sz val="10"/>
            <color indexed="48"/>
            <rFont val="Calibri"/>
            <family val="2"/>
            <scheme val="minor"/>
          </rPr>
          <t xml:space="preserve">LET OP VBA CODE
na toevoegen rijen </t>
        </r>
      </text>
    </comment>
    <comment ref="K118" authorId="1" shapeId="0" xr:uid="{F6677AE6-F3A0-4A79-A6E8-A3544C476D0E}">
      <text>
        <r>
          <rPr>
            <sz val="10"/>
            <color indexed="21"/>
            <rFont val="Calibri"/>
            <family val="2"/>
          </rPr>
          <t>Vruchten hebben een suikergehalte tussen 3% en 15 % op vers eetbaar gewicht: 
De fruitsoorten hier vermeld staan in dalende volgorde van concentratie.  
Het totaal % aan fruit (de 1 tot 4 soorten) en % suiker staat in kolom R &amp; S.</t>
        </r>
      </text>
    </comment>
  </commentList>
</comments>
</file>

<file path=xl/sharedStrings.xml><?xml version="1.0" encoding="utf-8"?>
<sst xmlns="http://schemas.openxmlformats.org/spreadsheetml/2006/main" count="1102" uniqueCount="372">
  <si>
    <t>!</t>
  </si>
  <si>
    <t>In kolom hoogste %</t>
  </si>
  <si>
    <t>In kolom 
Aroma</t>
  </si>
  <si>
    <t>Winkelkar</t>
  </si>
  <si>
    <t>Boek</t>
  </si>
  <si>
    <t>Kenmerk van het recept</t>
  </si>
  <si>
    <t>Ingrediënten &amp; bewerkingen bepalen smaak, kleur, textuur.</t>
  </si>
  <si>
    <r>
      <t xml:space="preserve">Gehaltes  
</t>
    </r>
    <r>
      <rPr>
        <sz val="9"/>
        <color theme="1" tint="0.14999847407452621"/>
        <rFont val="Bookman Old Style"/>
        <family val="1"/>
      </rPr>
      <t>{ Om totaal fruitgehalte te kennen beide % optellen }</t>
    </r>
  </si>
  <si>
    <t>[ 2de % ]
vers fruit</t>
  </si>
  <si>
    <t>Cachet van de bereiding</t>
  </si>
  <si>
    <t>Gedroogd of
Ontpit Vruchtvlees</t>
  </si>
  <si>
    <t>Special stroop
A,P,D-stroop</t>
  </si>
  <si>
    <t>[Aroma]&lt; 2%
Likeuren e.a.</t>
  </si>
  <si>
    <t>Bijgevoegd Suiker</t>
  </si>
  <si>
    <t>verpakking</t>
  </si>
  <si>
    <t>FILTERS &gt;&gt;</t>
  </si>
  <si>
    <t>framboos</t>
  </si>
  <si>
    <t>-</t>
  </si>
  <si>
    <t>242_190</t>
  </si>
  <si>
    <t>De pro's van framboos</t>
  </si>
  <si>
    <t>minder pitjes</t>
  </si>
  <si>
    <t>A,P,D-stroop</t>
  </si>
  <si>
    <t>glas 324 ml</t>
  </si>
  <si>
    <t>pruim</t>
  </si>
  <si>
    <t>kruisbes</t>
  </si>
  <si>
    <t>241_189</t>
  </si>
  <si>
    <t>Presidential</t>
  </si>
  <si>
    <t>glas 550 ml</t>
  </si>
  <si>
    <t>rode bes</t>
  </si>
  <si>
    <t>241_188</t>
  </si>
  <si>
    <t>weinig pitjes</t>
  </si>
  <si>
    <t>aardbei</t>
  </si>
  <si>
    <t>rabarber</t>
  </si>
  <si>
    <t>241_187</t>
  </si>
  <si>
    <t>241_183</t>
  </si>
  <si>
    <t>hele bes</t>
  </si>
  <si>
    <t>241_182</t>
  </si>
  <si>
    <t>appel</t>
  </si>
  <si>
    <t>241_181</t>
  </si>
  <si>
    <t>Low sugar maar zoet</t>
  </si>
  <si>
    <t>zwarte bes</t>
  </si>
  <si>
    <t>241_180</t>
  </si>
  <si>
    <t>Midnight Express</t>
  </si>
  <si>
    <t>*Campari*</t>
  </si>
  <si>
    <t>*citroen zeste*</t>
  </si>
  <si>
    <t>241_179</t>
  </si>
  <si>
    <t>Needs discipline to resist</t>
  </si>
  <si>
    <t>*gember*</t>
  </si>
  <si>
    <t>241_178</t>
  </si>
  <si>
    <t>Groen flirt met geel</t>
  </si>
  <si>
    <t>smeuiïg</t>
  </si>
  <si>
    <t>*kaneel*</t>
  </si>
  <si>
    <t>jostabes</t>
  </si>
  <si>
    <t>241_177</t>
  </si>
  <si>
    <t>Once you go black, you never go …</t>
  </si>
  <si>
    <t>*kardemom*</t>
  </si>
  <si>
    <t>kweepeer</t>
  </si>
  <si>
    <t>mango</t>
  </si>
  <si>
    <t>234_176</t>
  </si>
  <si>
    <t>Aristocrats prefer exotic</t>
  </si>
  <si>
    <t>kaki</t>
  </si>
  <si>
    <t>*Limoncello*</t>
  </si>
  <si>
    <t>peer</t>
  </si>
  <si>
    <t>234_175</t>
  </si>
  <si>
    <t>*oranjebloesem*</t>
  </si>
  <si>
    <t>met stukjes</t>
  </si>
  <si>
    <t>abrikoos</t>
  </si>
  <si>
    <t>Compote</t>
  </si>
  <si>
    <t>*saffraan*</t>
  </si>
  <si>
    <t>*sinaas zeste</t>
  </si>
  <si>
    <t>234_172</t>
  </si>
  <si>
    <t>banaan</t>
  </si>
  <si>
    <t>234_171</t>
  </si>
  <si>
    <t>Kinder Surprice</t>
  </si>
  <si>
    <t>karakteristiek bloemenhoning</t>
  </si>
  <si>
    <t>appel &amp;-sap</t>
  </si>
  <si>
    <t>Zomer-honing</t>
  </si>
  <si>
    <t>glas 720 ml</t>
  </si>
  <si>
    <t>234_170</t>
  </si>
  <si>
    <t>234_169</t>
  </si>
  <si>
    <t>zoet met vleugje citrus</t>
  </si>
  <si>
    <t>citroen zeste</t>
  </si>
  <si>
    <t>234_168</t>
  </si>
  <si>
    <t>Perfect bij stuk everzwijn</t>
  </si>
  <si>
    <t>234_167</t>
  </si>
  <si>
    <t>Blanc de Blancs</t>
  </si>
  <si>
    <t>rood citrus sap</t>
  </si>
  <si>
    <t>kardemom</t>
  </si>
  <si>
    <t>blauwe bes</t>
  </si>
  <si>
    <t>braambes</t>
  </si>
  <si>
    <t>233_164</t>
  </si>
  <si>
    <t>gele framboos</t>
  </si>
  <si>
    <t>233_163</t>
  </si>
  <si>
    <t>Mirabelle de Nancy</t>
  </si>
  <si>
    <t>233_162</t>
  </si>
  <si>
    <t>Orange matters</t>
  </si>
  <si>
    <t>sinaas zeste</t>
  </si>
  <si>
    <t>kers</t>
  </si>
  <si>
    <t>kriek</t>
  </si>
  <si>
    <t>Frikadellenkoek met …</t>
  </si>
  <si>
    <t>hele vrucht</t>
  </si>
  <si>
    <t>233_160</t>
  </si>
  <si>
    <t>Mira en de rode barbaar</t>
  </si>
  <si>
    <t>vleugje sinaas</t>
  </si>
  <si>
    <t>233_159</t>
  </si>
  <si>
    <t>mirabel</t>
  </si>
  <si>
    <t>Meer dan zoet genoeg</t>
  </si>
  <si>
    <t>moerbei</t>
  </si>
  <si>
    <t>233_158</t>
  </si>
  <si>
    <t>233_157</t>
  </si>
  <si>
    <t>perzik</t>
  </si>
  <si>
    <t>233_156</t>
  </si>
  <si>
    <t>Blue blue est l'amour</t>
  </si>
  <si>
    <t>Blauwe pruim</t>
  </si>
  <si>
    <t>dadelstroop</t>
  </si>
  <si>
    <t>pompelmoes</t>
  </si>
  <si>
    <t>233_155</t>
  </si>
  <si>
    <t>233_154</t>
  </si>
  <si>
    <t>Summerdeal Claude</t>
  </si>
  <si>
    <t>Reine Claude Verte</t>
  </si>
  <si>
    <t>233_153</t>
  </si>
  <si>
    <t>New Sound BBBZ</t>
  </si>
  <si>
    <t>233_152</t>
  </si>
  <si>
    <t>Black &amp; Lecker</t>
  </si>
  <si>
    <t>weinig pitjes plus gehele bes</t>
  </si>
  <si>
    <t>rozebottel</t>
  </si>
  <si>
    <t>233_151</t>
  </si>
  <si>
    <t>Sweet Sixteen</t>
  </si>
  <si>
    <t>veenbes</t>
  </si>
  <si>
    <t>233_150</t>
  </si>
  <si>
    <t>ZhIJ koos voor zacht</t>
  </si>
  <si>
    <t>233_149</t>
  </si>
  <si>
    <t>witte bes</t>
  </si>
  <si>
    <t>233_148</t>
  </si>
  <si>
    <t>233_147</t>
  </si>
  <si>
    <t>233_146</t>
  </si>
  <si>
    <t>233_145</t>
  </si>
  <si>
    <t>met kriekenbier</t>
  </si>
  <si>
    <t>233_144</t>
  </si>
  <si>
    <t>Het Rode Gevlij</t>
  </si>
  <si>
    <t>232_143</t>
  </si>
  <si>
    <t>Einde keuzelijsten</t>
  </si>
  <si>
    <t>bessen mix</t>
  </si>
  <si>
    <t>Mirakelspel</t>
  </si>
  <si>
    <t>TERUG</t>
  </si>
  <si>
    <t>CE-opmerking</t>
  </si>
  <si>
    <t>Gezondheidsinfo</t>
  </si>
  <si>
    <t>Download 'Bessen Berichten' vanuit de www.hetplukpark.be   Daarin vindt U meerdere internet links.</t>
  </si>
  <si>
    <t>243_193</t>
  </si>
  <si>
    <t>vanille extract</t>
  </si>
  <si>
    <t>tropisch fruit sap</t>
  </si>
  <si>
    <t>sinaas zeste &amp; saffraan</t>
  </si>
  <si>
    <t>BP energie, maar gezonder</t>
  </si>
  <si>
    <t>'Bourbondische' lustgenoot</t>
  </si>
  <si>
    <t>*Kiekenbier*</t>
  </si>
  <si>
    <t>*rozen essence*</t>
  </si>
  <si>
    <t>Fris als gemaaid gazon</t>
  </si>
  <si>
    <t>vleugje kardemon</t>
  </si>
  <si>
    <t>Het zoete Gevlij</t>
  </si>
  <si>
    <t>weinig pitjes, zoeter, Bourbon vanille</t>
  </si>
  <si>
    <t>Limoncello</t>
  </si>
  <si>
    <t>Mira, zonder pels, naturel belle</t>
  </si>
  <si>
    <t>Aroma's
Hulpstoffen</t>
  </si>
  <si>
    <t>*&amp;*</t>
  </si>
  <si>
    <t>Kies een Kenmerk:</t>
  </si>
  <si>
    <t>Op voorkeur filteren: klik op één of meerdere titels en uw wens aangevinkt in de uitgeklapte lijst.</t>
  </si>
  <si>
    <t>e-mail</t>
  </si>
  <si>
    <t>Eind-product</t>
  </si>
  <si>
    <t>[ hoogste ]
vers fruit</t>
  </si>
  <si>
    <t>Batch-code</t>
  </si>
  <si>
    <t>Locatie voor orderpicking</t>
  </si>
  <si>
    <t>I.OB.4</t>
  </si>
  <si>
    <t>I.K3.ts</t>
  </si>
  <si>
    <t>I.K3.c</t>
  </si>
  <si>
    <t>Snoep bedevaart</t>
  </si>
  <si>
    <t>I.OB.2</t>
  </si>
  <si>
    <t>Blozend ongeschonden besje</t>
  </si>
  <si>
    <t>I.OB.13</t>
  </si>
  <si>
    <t>I.OB.7</t>
  </si>
  <si>
    <t>I.OB.12</t>
  </si>
  <si>
    <t>I.K3.a</t>
  </si>
  <si>
    <t>*steranijs*</t>
  </si>
  <si>
    <t>*vanille*</t>
  </si>
  <si>
    <t>I.OB.11</t>
  </si>
  <si>
    <t>I.K3.b</t>
  </si>
  <si>
    <t>I.OB.5</t>
  </si>
  <si>
    <t xml:space="preserve">Multi-color </t>
  </si>
  <si>
    <t>De Romein kwamen ervoor</t>
  </si>
  <si>
    <t>I.OB.3</t>
  </si>
  <si>
    <t>dynamische smaak, minder pitjes</t>
  </si>
  <si>
    <t>Double, stirred, not shaked</t>
  </si>
  <si>
    <t>De zoete zucht van Mirra</t>
  </si>
  <si>
    <t>An appel a day, keeps the …</t>
  </si>
  <si>
    <t>High End Experience</t>
  </si>
  <si>
    <t>krachtige en glijdende tonen</t>
  </si>
  <si>
    <t>smaakgenoten</t>
  </si>
  <si>
    <t>health from ground to mouth</t>
  </si>
  <si>
    <t>Thuisbezorging 
(tarief +0,5 €/ km)</t>
  </si>
  <si>
    <t>Een besje in tropisch japon</t>
  </si>
  <si>
    <t>extra weinig pitjes</t>
  </si>
  <si>
    <t>251_195</t>
  </si>
  <si>
    <t>abrikoos gehydr.</t>
  </si>
  <si>
    <t>243_191</t>
  </si>
  <si>
    <t>pruim gehydr.</t>
  </si>
  <si>
    <t>veenbes gehydr.</t>
  </si>
  <si>
    <t>C.DV.d</t>
  </si>
  <si>
    <t>vriesbox 550</t>
  </si>
  <si>
    <t>234_174</t>
  </si>
  <si>
    <t>AA voor BBB</t>
  </si>
  <si>
    <t>vriesbox 800</t>
  </si>
  <si>
    <t>234_173</t>
  </si>
  <si>
    <t>Finnikoos</t>
  </si>
  <si>
    <t>fluweel zacht</t>
  </si>
  <si>
    <t>234_166</t>
  </si>
  <si>
    <t>Oosterse verfijning</t>
  </si>
  <si>
    <t>Nashipeer</t>
  </si>
  <si>
    <t>nashipeer</t>
  </si>
  <si>
    <t>vriesbox 1500</t>
  </si>
  <si>
    <t>De onbevlekte</t>
  </si>
  <si>
    <t>My Summer with Nancy</t>
  </si>
  <si>
    <t>Elixir d'Anvers</t>
  </si>
  <si>
    <t>251_196</t>
  </si>
  <si>
    <t>I.OB.6</t>
  </si>
  <si>
    <t>Adult Content</t>
  </si>
  <si>
    <t>Poirre Williams met Porto</t>
  </si>
  <si>
    <t>Porto</t>
  </si>
  <si>
    <t>From ground to mouth</t>
  </si>
  <si>
    <t>Fruitweelde</t>
  </si>
  <si>
    <t>244_194</t>
  </si>
  <si>
    <t>I.OB.14</t>
  </si>
  <si>
    <t>het gewone is bijzonder</t>
  </si>
  <si>
    <t>Elixir de TuiN~hier</t>
  </si>
  <si>
    <t>Appel met een blos</t>
  </si>
  <si>
    <t>Selecteer samenstellingen die U bevallen.
Vul rood omkaderde velden in en stuur tabel op.</t>
  </si>
  <si>
    <t>Textuur Sensatie</t>
  </si>
  <si>
    <t>met Bonner in Elixir d'Anvers</t>
  </si>
  <si>
    <t xml:space="preserve">It is high and low ! </t>
  </si>
  <si>
    <t>smeuïg</t>
  </si>
  <si>
    <t>Eigen peer eerst</t>
  </si>
  <si>
    <t>K.B.C.  BE93.7370.6465.2967      GSM:  0475 466 544</t>
  </si>
  <si>
    <t>FAVV-toelating: AER / VLI / 057.456  en LID van FERM</t>
  </si>
  <si>
    <t>GEGEVENSKOLOM</t>
  </si>
  <si>
    <t>Extra-Jam</t>
  </si>
  <si>
    <t>Mix-in-Jam</t>
  </si>
  <si>
    <t>Black 'n Yellow</t>
  </si>
  <si>
    <t>blauwe pruim</t>
  </si>
  <si>
    <t>Add-to-Jam</t>
  </si>
  <si>
    <t>Rode oortjes</t>
  </si>
  <si>
    <t>To warm up your beloved</t>
  </si>
  <si>
    <t>252_198</t>
  </si>
  <si>
    <t>met lente honig</t>
  </si>
  <si>
    <t>Hi-End-Jam</t>
  </si>
  <si>
    <t>252_199</t>
  </si>
  <si>
    <t>Over 71 and still jammaking</t>
  </si>
  <si>
    <t>Op uw gezondheid</t>
  </si>
  <si>
    <t>I.K3.d</t>
  </si>
  <si>
    <t>252_200</t>
  </si>
  <si>
    <t>Gezondheid voorop</t>
  </si>
  <si>
    <t>252_201</t>
  </si>
  <si>
    <t>Gezondheid inclusief</t>
  </si>
  <si>
    <t>Met cassonade</t>
  </si>
  <si>
    <t>252_202</t>
  </si>
  <si>
    <t>I.OB.16</t>
  </si>
  <si>
    <t>Nocturne des Sens</t>
  </si>
  <si>
    <t>verse vijg</t>
  </si>
  <si>
    <t>I.OB.9</t>
  </si>
  <si>
    <t>Multi-size, single color</t>
  </si>
  <si>
    <t>Multi-size, Single color</t>
  </si>
  <si>
    <t>I.OB.15</t>
  </si>
  <si>
    <t>I.OB.??</t>
  </si>
  <si>
    <t>Kiekenbier</t>
  </si>
  <si>
    <t>De Romein genoten ervan</t>
  </si>
  <si>
    <t>Assortiment FRUITBEREIDINGEN: Bestellijst B2B / VZW</t>
  </si>
  <si>
    <t>Hier uw voornaam en gsm-nummer a.u.b. (ev. B.T.W.)</t>
  </si>
  <si>
    <t>Keuzelijst Leveringswijze</t>
  </si>
  <si>
    <t>Afrekening:</t>
  </si>
  <si>
    <t xml:space="preserve">Bij overhandiging op locatie: hier het adres en datum.  Voor een proeverij de dag en uren &amp; aantal aanwezigen. </t>
  </si>
  <si>
    <t>Fruit-soort</t>
  </si>
  <si>
    <t>In het 2de hoogste %</t>
  </si>
  <si>
    <t>aroma / likeur</t>
  </si>
  <si>
    <t>Korte Keten Onderneming HET PLUKPARK: BE.0791.533.361</t>
  </si>
  <si>
    <t>Spaar voor 10% korting op massage</t>
  </si>
  <si>
    <t>Dit tooltje telt het aantal 'recepten' met gekozen kenmerk, fruitsoort of met een likeur of aroma. Legende staat in kolom AE10.</t>
  </si>
  <si>
    <t>De waarde van deksel + bokaal is 1 €. Geef door of hergebruik het.</t>
  </si>
  <si>
    <t>Bij 36 st/jaar</t>
  </si>
  <si>
    <t>Uitleg over het waarom van een ingrediënt of bewerking staat in opmerkingen bij titels en onderaan deze tabel.  Confituren met totaal suiker &lt; 50% zijn, eens geopend, beperkt houdbaar.  Bewaren bij minder dan 7°C én doe een visuele keuring en organo-leptische test na 2 weken.  Vermijdt overdracht van bacteriën van mond naar product.</t>
  </si>
  <si>
    <t>Gezondheid</t>
  </si>
  <si>
    <t>Verkoopseenheden</t>
  </si>
  <si>
    <t>Overgezette prijs zonder  afronding: verberg kolom</t>
  </si>
  <si>
    <t>Prijs</t>
  </si>
  <si>
    <t>Diegene die diepvries verwerken, kunnen zakken gereinigde bessen bekomen.</t>
  </si>
  <si>
    <t>[ 3de % ] vers
of Exotische FS</t>
  </si>
  <si>
    <t>Totaal Suiker %</t>
  </si>
  <si>
    <t>Ingekocht &amp; Bewerkt fruit</t>
  </si>
  <si>
    <t>Eigen teelt fruit &amp; verse exotisch</t>
  </si>
  <si>
    <t>Allergenen
Intolerantie</t>
  </si>
  <si>
    <t>Soort zoetmiddel</t>
  </si>
  <si>
    <r>
      <t xml:space="preserve">gram/VE
</t>
    </r>
    <r>
      <rPr>
        <sz val="8"/>
        <color theme="1" tint="0.14999847407452621"/>
        <rFont val="Arial Unicode MS"/>
        <family val="2"/>
      </rPr>
      <t>mean +-6%</t>
    </r>
  </si>
  <si>
    <t>€ / VE</t>
  </si>
  <si>
    <t>Geen rijen die kruisen met deze rode scheidingskolom verwijderen, onderstaande data dient voor menulijsten.</t>
  </si>
  <si>
    <t>krieken aftap</t>
  </si>
  <si>
    <t>Vlaaivulling</t>
  </si>
  <si>
    <t>233_145g</t>
  </si>
  <si>
    <t>rode stekelbes ontdaan van pitjes</t>
  </si>
  <si>
    <t>??*</t>
  </si>
  <si>
    <t>zwarte bes aftap</t>
  </si>
  <si>
    <t>233_159g</t>
  </si>
  <si>
    <t>233_161g</t>
  </si>
  <si>
    <t>233_164g</t>
  </si>
  <si>
    <t>234_166g</t>
  </si>
  <si>
    <t>kweepeer aftap</t>
  </si>
  <si>
    <t>Optimale balans</t>
  </si>
  <si>
    <t>mix van groene en rode stekelbes</t>
  </si>
  <si>
    <t>rozijn gehydr. &amp; rood citrus sap</t>
  </si>
  <si>
    <t>234_169g</t>
  </si>
  <si>
    <t>234_174g</t>
  </si>
  <si>
    <t>abrikoos gehydr. &amp; appel &amp;-sap</t>
  </si>
  <si>
    <t>Limoncello &amp; kaneel &amp; steranijs</t>
  </si>
  <si>
    <t>abrikoos gehydr. &amp; rabarber aftap</t>
  </si>
  <si>
    <t>veenbes gehydr. &amp; rabarber aftap</t>
  </si>
  <si>
    <t>Campari &amp; sinaas zeste</t>
  </si>
  <si>
    <t>Afhaling atelier 
(VM) (NM) (AV)</t>
  </si>
  <si>
    <t>Proeverij (in atelier 
of verenigingslokaal)</t>
  </si>
  <si>
    <t>242_190g</t>
  </si>
  <si>
    <t>Aanlevering in feestzaal
(vanaf dozijn gratis)</t>
  </si>
  <si>
    <t>dadelstroop &amp; A,P,D-stroop</t>
  </si>
  <si>
    <t>Bij uw Buurtwinkel 
(tarief +0,5 €/ km)</t>
  </si>
  <si>
    <t>zomer-honing &amp; A,P,D-stroop</t>
  </si>
  <si>
    <t>Aan Marktkraam 
(tarief +0,5 €/ km)</t>
  </si>
  <si>
    <t>vlaaivulling</t>
  </si>
  <si>
    <t>Bij een zorginstelling
(vanaf dozijn gratis)</t>
  </si>
  <si>
    <t>244_194g</t>
  </si>
  <si>
    <t>In uw verkoopsruimte
(vanaf dozijn gratis)</t>
  </si>
  <si>
    <t>pruimenstroop &amp; A,P,D-stroop</t>
  </si>
  <si>
    <t>Andere locatie
(tarief +0,5 €/ km)</t>
  </si>
  <si>
    <t>lente-honing &amp; A,P,D-stroop</t>
  </si>
  <si>
    <t>252_198g</t>
  </si>
  <si>
    <t>252_199g</t>
  </si>
  <si>
    <t>254_208</t>
  </si>
  <si>
    <t>Private Pear</t>
  </si>
  <si>
    <t>Atouflo mango</t>
  </si>
  <si>
    <t>hele sinaas</t>
  </si>
  <si>
    <t>saffraan</t>
  </si>
  <si>
    <t>254_209</t>
  </si>
  <si>
    <t>Private Casanova</t>
  </si>
  <si>
    <t>254_210</t>
  </si>
  <si>
    <t>Private Dancer</t>
  </si>
  <si>
    <t>254_211</t>
  </si>
  <si>
    <t>Christmas Capriolen</t>
  </si>
  <si>
    <t>Papilion Espana</t>
  </si>
  <si>
    <t>Kan ook: SMS | Mail -&gt; Batch Codes naar 0475 466 544 of via:</t>
  </si>
  <si>
    <t>info@hetplukpark.be</t>
  </si>
  <si>
    <t>Zoek een 'Flavor Pairing' tussen inlandse fruitsoorten en/of wek een achtergrond impressie op met (gedroogd) exotische vruchten.</t>
  </si>
  <si>
    <t>Pectine sluit water in een gelstructuur in, waardoor het minder toegankelijk is voor microorganismen.</t>
  </si>
  <si>
    <t>Het eetbaar gewicht is de volumetrische inhoud in gram (ml=g) +- 6% tot 400 ml en +- 3,5% erboven.</t>
  </si>
  <si>
    <t>Gedroogd fruit laten weken in gedeeltelijk gegaard vers fruit vermindert suiker &amp; pectine behoefte voor een be-oogde stevigheid, citroen bevordert gelering.</t>
  </si>
  <si>
    <t>Stropen van FS1 of FS2 onderstrepen die smaak. De A,P,D-stroop verhevigt de kleur én levert mineralen. Hun fruit-deel telt in % ingekocht; alhoewel dit wettelijk wel mag.</t>
  </si>
  <si>
    <t>Fructose zit in elke vrucht en is bij hoge concentraties een bewaarmiddel en een beperkte smaakversterker, samen met citroen.   Suikervervangers hebben geen bewaareigenschap.</t>
  </si>
  <si>
    <t>Ontpitten verhoogt de smaak intensiteit. Herwinnen van de schil verhoogt [bioactive stoffen]. Bij smaak-volle suikers of stropen letten op kleurcompabiliteit.</t>
  </si>
  <si>
    <t>Gratis compote &amp; massa(ge) korting</t>
  </si>
  <si>
    <t>Surprises &amp; Bedankjes voor U:</t>
  </si>
  <si>
    <t>Per 7: gratis 720 ml appelcompote</t>
  </si>
  <si>
    <r>
      <t xml:space="preserve">Vanaf dozijn 12 % korting op </t>
    </r>
    <r>
      <rPr>
        <b/>
        <sz val="9"/>
        <color rgb="FF3366FF"/>
        <rFont val="Calibri"/>
        <family val="2"/>
      </rPr>
      <t>∑</t>
    </r>
    <r>
      <rPr>
        <b/>
        <sz val="9"/>
        <color rgb="FF3366FF"/>
        <rFont val="Segoe Print"/>
      </rPr>
      <t xml:space="preserve"> €</t>
    </r>
  </si>
  <si>
    <t>Cumul Saldo's</t>
  </si>
  <si>
    <t>Indicator textuur verfijning</t>
  </si>
  <si>
    <t>THT via laboanalyse</t>
  </si>
  <si>
    <t>Toast-Spread</t>
  </si>
  <si>
    <t>261_212</t>
  </si>
  <si>
    <t>Fruit op flenjes voor mensjes</t>
  </si>
  <si>
    <t xml:space="preserve">Receptie </t>
  </si>
  <si>
    <t>aardbei + pruimen</t>
  </si>
  <si>
    <t>VRAGEN ?
Bessen-atelier@telenet.be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</si>
</sst>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[$-813]d\ mmm\ yyyy;@"/>
    <numFmt numFmtId="165" formatCode="0.0%"/>
    <numFmt numFmtId="166" formatCode="#,##0\ &quot;st.&quot;"/>
    <numFmt numFmtId="167" formatCode="&quot;€&quot;\ #,##0.0"/>
    <numFmt numFmtId="168" formatCode="&quot;€&quot;\ #,##0.0;&quot;€&quot;\ \-#,##0.0"/>
    <numFmt numFmtId="169" formatCode="#,##0\ &quot;g&quot;"/>
    <numFmt numFmtId="170" formatCode="#,##0\ &quot;bokalen&quot;"/>
    <numFmt numFmtId="171" formatCode="mm/yyyy;@"/>
    <numFmt numFmtId="172" formatCode="&quot;€&quot;\ #,##0.000"/>
  </numFmts>
  <fonts count="95">
    <font>
      <sz val="11"/>
      <color theme="1"/>
      <name val="Calibri"/>
      <family val="2"/>
    </font>
    <font>
      <sz val="9"/>
      <color theme="1"/>
      <name val="Calibri"/>
      <family val="2"/>
    </font>
    <font>
      <sz val="9"/>
      <color theme="1"/>
      <name val="Calibri"/>
      <family val="2"/>
    </font>
    <font>
      <sz val="9"/>
      <color theme="1"/>
      <name val="Calibri"/>
      <family val="2"/>
    </font>
    <font>
      <sz val="9"/>
      <color theme="1"/>
      <name val="Calibri"/>
      <family val="2"/>
    </font>
    <font>
      <sz val="11"/>
      <color theme="1"/>
      <name val="Calibri"/>
      <family val="2"/>
    </font>
    <font>
      <sz val="8"/>
      <color theme="1"/>
      <name val="Verdana"/>
      <family val="2"/>
    </font>
    <font>
      <sz val="11"/>
      <color rgb="FF66CCFF"/>
      <name val="Calibri"/>
      <family val="2"/>
      <scheme val="minor"/>
    </font>
    <font>
      <sz val="8"/>
      <color rgb="FFCC9900"/>
      <name val="Verdana"/>
      <family val="2"/>
    </font>
    <font>
      <sz val="11"/>
      <color theme="4" tint="-0.499984740745262"/>
      <name val="Calibri"/>
      <family val="2"/>
      <scheme val="minor"/>
    </font>
    <font>
      <sz val="11"/>
      <color rgb="FFFFFF00"/>
      <name val="Lucida Sans Typewriter"/>
      <family val="3"/>
    </font>
    <font>
      <u/>
      <sz val="10"/>
      <color rgb="FF3366FF"/>
      <name val="Bookman Old Style"/>
      <family val="1"/>
    </font>
    <font>
      <sz val="10"/>
      <color rgb="FF2D4257"/>
      <name val="Calibri"/>
      <family val="2"/>
      <scheme val="minor"/>
    </font>
    <font>
      <i/>
      <sz val="10"/>
      <color rgb="FF2D4257"/>
      <name val="Calibri"/>
      <family val="2"/>
      <scheme val="minor"/>
    </font>
    <font>
      <sz val="9"/>
      <color rgb="FFFDE9D9"/>
      <name val="Italic_IV50"/>
    </font>
    <font>
      <b/>
      <sz val="10"/>
      <color rgb="FFFDE9D9"/>
      <name val="Italic_IV50"/>
    </font>
    <font>
      <sz val="10"/>
      <color rgb="FF967824"/>
      <name val="Calibri"/>
      <family val="2"/>
      <scheme val="minor"/>
    </font>
    <font>
      <sz val="12"/>
      <color rgb="FFFFFF00"/>
      <name val="Calibri"/>
      <family val="2"/>
      <scheme val="minor"/>
    </font>
    <font>
      <sz val="10"/>
      <color rgb="FF3366FF"/>
      <name val="Lucida Sans Typewriter"/>
      <family val="3"/>
    </font>
    <font>
      <sz val="9"/>
      <color rgb="FF292929"/>
      <name val="Bookman Old Style"/>
      <family val="1"/>
    </font>
    <font>
      <sz val="8"/>
      <color rgb="FF002060"/>
      <name val="Arial Rounded MT Bold"/>
      <family val="2"/>
    </font>
    <font>
      <b/>
      <sz val="9"/>
      <color rgb="FF3366FF"/>
      <name val="Segoe Print"/>
    </font>
    <font>
      <sz val="8"/>
      <color rgb="FFFEF3E7"/>
      <name val="Verdana"/>
      <family val="2"/>
    </font>
    <font>
      <sz val="10"/>
      <color rgb="FF3366FF"/>
      <name val="Trebuchet MS"/>
      <family val="2"/>
    </font>
    <font>
      <sz val="9"/>
      <color theme="1" tint="0.14999847407452621"/>
      <name val="Calibri"/>
      <family val="2"/>
      <scheme val="minor"/>
    </font>
    <font>
      <sz val="9"/>
      <color theme="1"/>
      <name val="Calibri"/>
      <family val="2"/>
    </font>
    <font>
      <sz val="9"/>
      <color theme="0"/>
      <name val="Bookman Old Style"/>
      <family val="1"/>
    </font>
    <font>
      <sz val="9"/>
      <color rgb="FFFDE9D9"/>
      <name val="Bookman Old Style"/>
      <family val="1"/>
    </font>
    <font>
      <sz val="9"/>
      <color theme="1"/>
      <name val="Verdana"/>
      <family val="2"/>
    </font>
    <font>
      <sz val="9"/>
      <color theme="4" tint="-0.499984740745262"/>
      <name val="Calibri"/>
      <family val="2"/>
      <scheme val="minor"/>
    </font>
    <font>
      <sz val="10"/>
      <color theme="1" tint="0.14999847407452621"/>
      <name val="Bookman Old Style"/>
      <family val="1"/>
    </font>
    <font>
      <sz val="10"/>
      <color rgb="FF150F21"/>
      <name val="Bookman Old Style"/>
      <family val="1"/>
    </font>
    <font>
      <sz val="11"/>
      <color theme="1" tint="0.14999847407452621"/>
      <name val="Bookman Old Style"/>
      <family val="1"/>
    </font>
    <font>
      <sz val="9"/>
      <color theme="1" tint="0.14999847407452621"/>
      <name val="Bookman Old Style"/>
      <family val="1"/>
    </font>
    <font>
      <sz val="8"/>
      <color theme="1" tint="0.14999847407452621"/>
      <name val="Verdana"/>
      <family val="2"/>
    </font>
    <font>
      <b/>
      <sz val="11"/>
      <color rgb="FFFF3399"/>
      <name val="Verdana"/>
      <family val="2"/>
    </font>
    <font>
      <sz val="11"/>
      <color rgb="FF96782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b/>
      <sz val="9"/>
      <color rgb="FFFF3399"/>
      <name val="Verdana"/>
      <family val="2"/>
    </font>
    <font>
      <sz val="8"/>
      <color rgb="FF3366FF"/>
      <name val="Verdana"/>
      <family val="2"/>
    </font>
    <font>
      <sz val="8"/>
      <color theme="1" tint="0.249977111117893"/>
      <name val="Verdana"/>
      <family val="2"/>
    </font>
    <font>
      <sz val="8"/>
      <color rgb="FFC00000"/>
      <name val="Verdana"/>
      <family val="2"/>
    </font>
    <font>
      <sz val="8"/>
      <color rgb="FFCF489F"/>
      <name val="Verdana"/>
      <family val="2"/>
    </font>
    <font>
      <sz val="8"/>
      <color rgb="FF0070C0"/>
      <name val="Verdana"/>
      <family val="2"/>
    </font>
    <font>
      <sz val="8"/>
      <color rgb="FF974706"/>
      <name val="Verdana"/>
      <family val="2"/>
    </font>
    <font>
      <sz val="8"/>
      <color rgb="FF009C00"/>
      <name val="Verdana"/>
      <family val="2"/>
    </font>
    <font>
      <sz val="8"/>
      <color rgb="FF7E3FFF"/>
      <name val="Verdana"/>
      <family val="2"/>
    </font>
    <font>
      <sz val="11"/>
      <color theme="0"/>
      <name val="Calibri"/>
      <family val="2"/>
      <scheme val="minor"/>
    </font>
    <font>
      <sz val="11"/>
      <color theme="4" tint="0.79998168889431442"/>
      <name val="Calibri"/>
      <family val="2"/>
      <scheme val="minor"/>
    </font>
    <font>
      <sz val="8"/>
      <color theme="1" tint="0.34998626667073579"/>
      <name val="Verdana"/>
      <family val="2"/>
    </font>
    <font>
      <sz val="8"/>
      <color rgb="FFFFCC66"/>
      <name val="Verdana"/>
      <family val="2"/>
    </font>
    <font>
      <sz val="9"/>
      <color theme="0"/>
      <name val="Verdana"/>
      <family val="2"/>
    </font>
    <font>
      <u/>
      <sz val="8"/>
      <color indexed="12"/>
      <name val="Verdana"/>
      <family val="2"/>
    </font>
    <font>
      <sz val="9"/>
      <color theme="8" tint="-0.499984740745262"/>
      <name val="Trebuchet MS"/>
      <family val="2"/>
    </font>
    <font>
      <sz val="9"/>
      <color rgb="FF993300"/>
      <name val="Trebuchet MS"/>
      <family val="2"/>
    </font>
    <font>
      <sz val="9"/>
      <color rgb="FF006600"/>
      <name val="Trebuchet MS"/>
      <family val="2"/>
    </font>
    <font>
      <sz val="9"/>
      <color theme="2" tint="-0.749992370372631"/>
      <name val="Trebuchet MS"/>
      <family val="2"/>
    </font>
    <font>
      <sz val="9"/>
      <color rgb="FF996633"/>
      <name val="Trebuchet MS"/>
      <family val="2"/>
    </font>
    <font>
      <i/>
      <sz val="8"/>
      <color indexed="39"/>
      <name val="Verdana"/>
      <family val="2"/>
    </font>
    <font>
      <sz val="8"/>
      <color indexed="60"/>
      <name val="Verdana"/>
      <family val="2"/>
    </font>
    <font>
      <sz val="10"/>
      <color indexed="21"/>
      <name val="Calibri"/>
      <family val="2"/>
    </font>
    <font>
      <sz val="8"/>
      <color indexed="32"/>
      <name val="Verdana"/>
      <family val="2"/>
    </font>
    <font>
      <sz val="10"/>
      <color indexed="21"/>
      <name val="Calibri"/>
      <family val="2"/>
      <scheme val="minor"/>
    </font>
    <font>
      <sz val="8"/>
      <color indexed="21"/>
      <name val="Verdana"/>
      <family val="2"/>
    </font>
    <font>
      <i/>
      <sz val="8"/>
      <color indexed="81"/>
      <name val="Verdana"/>
      <family val="2"/>
    </font>
    <font>
      <i/>
      <sz val="9"/>
      <color indexed="39"/>
      <name val="Verdana"/>
      <family val="2"/>
    </font>
    <font>
      <sz val="10"/>
      <name val="Arial"/>
      <family val="2"/>
    </font>
    <font>
      <sz val="8"/>
      <name val="Verdana"/>
      <family val="2"/>
    </font>
    <font>
      <sz val="8"/>
      <color rgb="FFC63690"/>
      <name val="Verdana"/>
      <family val="2"/>
    </font>
    <font>
      <sz val="8"/>
      <color theme="1" tint="0.14999847407452621"/>
      <name val="Arial Unicode MS"/>
      <family val="2"/>
    </font>
    <font>
      <sz val="10"/>
      <color rgb="FFC63690"/>
      <name val="Calibri"/>
      <family val="2"/>
      <scheme val="minor"/>
    </font>
    <font>
      <sz val="9"/>
      <color rgb="FF996633"/>
      <name val="Calibri"/>
      <family val="2"/>
      <scheme val="minor"/>
    </font>
    <font>
      <sz val="9"/>
      <color rgb="FF6309C6"/>
      <name val="Segoe Print"/>
    </font>
    <font>
      <sz val="9"/>
      <color rgb="FF7030A0"/>
      <name val="Verdana"/>
      <family val="2"/>
    </font>
    <font>
      <sz val="8"/>
      <color rgb="FFC18442"/>
      <name val="Verdana"/>
      <family val="2"/>
    </font>
    <font>
      <sz val="8"/>
      <color theme="8" tint="-0.249977111117893"/>
      <name val="Verdana"/>
      <family val="2"/>
    </font>
    <font>
      <sz val="8"/>
      <color rgb="FF996633"/>
      <name val="Verdana"/>
      <family val="2"/>
    </font>
    <font>
      <b/>
      <sz val="11"/>
      <color theme="4" tint="-0.499984740745262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sz val="8"/>
      <color theme="3" tint="0.39997558519241921"/>
      <name val="Arial"/>
      <family val="2"/>
    </font>
    <font>
      <b/>
      <sz val="9"/>
      <color rgb="FF7030A0"/>
      <name val="Tempus Sans ITC"/>
      <family val="5"/>
    </font>
    <font>
      <sz val="8"/>
      <color theme="1" tint="4.9989318521683403E-2"/>
      <name val="Verdana"/>
      <family val="2"/>
    </font>
    <font>
      <sz val="8"/>
      <color rgb="FF969696"/>
      <name val="Verdana"/>
      <family val="2"/>
    </font>
    <font>
      <sz val="12"/>
      <color theme="0"/>
      <name val="Calibri"/>
      <family val="2"/>
      <scheme val="minor"/>
    </font>
    <font>
      <b/>
      <sz val="10"/>
      <color rgb="FFFF96FF"/>
      <name val="Verdana"/>
      <family val="2"/>
    </font>
    <font>
      <b/>
      <sz val="9"/>
      <color rgb="FF3366FF"/>
      <name val="Calibri"/>
      <family val="2"/>
    </font>
    <font>
      <b/>
      <sz val="8"/>
      <color rgb="FF3366FF"/>
      <name val="Segoe Print"/>
    </font>
    <font>
      <sz val="8"/>
      <color rgb="FFFFCC66"/>
      <name val="Arial Rounded MT Bold"/>
      <family val="2"/>
    </font>
    <font>
      <sz val="8"/>
      <color theme="4" tint="-0.499984740745262"/>
      <name val="Verdana"/>
      <family val="2"/>
    </font>
    <font>
      <sz val="8"/>
      <color theme="0" tint="-0.499984740745262"/>
      <name val="Verdana"/>
      <family val="2"/>
    </font>
    <font>
      <sz val="10"/>
      <color theme="1"/>
      <name val="Calibri"/>
      <family val="2"/>
    </font>
    <font>
      <b/>
      <sz val="10"/>
      <color indexed="48"/>
      <name val="Calibri"/>
      <family val="2"/>
      <scheme val="minor"/>
    </font>
    <font>
      <sz val="9"/>
      <color rgb="FFFFCC66"/>
      <name val="Italic_IV50"/>
    </font>
    <font>
      <sz val="8"/>
      <color theme="6" tint="-0.499984740745262"/>
      <name val="Verdana"/>
      <family val="2"/>
    </font>
  </fonts>
  <fills count="53">
    <fill>
      <patternFill patternType="none"/>
    </fill>
    <fill>
      <patternFill patternType="gray125"/>
    </fill>
    <fill>
      <patternFill patternType="solid">
        <fgColor rgb="FF66CCFF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8C6B4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216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CC3399"/>
        <bgColor indexed="64"/>
      </patternFill>
    </fill>
    <fill>
      <patternFill patternType="solid">
        <fgColor rgb="FFFFD85A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C6F69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8BDF9"/>
        <bgColor indexed="64"/>
      </patternFill>
    </fill>
    <fill>
      <patternFill patternType="solid">
        <fgColor rgb="FFB4DEAB"/>
        <bgColor indexed="64"/>
      </patternFill>
    </fill>
    <fill>
      <patternFill patternType="solid">
        <fgColor rgb="FFFFC58B"/>
        <bgColor indexed="64"/>
      </patternFill>
    </fill>
    <fill>
      <patternFill patternType="solid">
        <fgColor rgb="FF7BC6FF"/>
        <bgColor indexed="64"/>
      </patternFill>
    </fill>
    <fill>
      <patternFill patternType="solid">
        <fgColor rgb="FFDEF9DE"/>
        <bgColor indexed="64"/>
      </patternFill>
    </fill>
    <fill>
      <patternFill patternType="solid">
        <fgColor rgb="FFE7D8FC"/>
        <bgColor indexed="64"/>
      </patternFill>
    </fill>
    <fill>
      <patternFill patternType="solid">
        <fgColor rgb="FFEDE4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EDEFF"/>
        <bgColor indexed="64"/>
      </patternFill>
    </fill>
    <fill>
      <patternFill patternType="solid">
        <fgColor rgb="FFFFE196"/>
        <bgColor indexed="64"/>
      </patternFill>
    </fill>
    <fill>
      <patternFill patternType="solid">
        <fgColor rgb="FFFFC3B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0C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CDEC9"/>
        <bgColor indexed="64"/>
      </patternFill>
    </fill>
    <fill>
      <patternFill patternType="solid">
        <fgColor rgb="FFB4DE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E1F0F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8ACF"/>
        <bgColor indexed="64"/>
      </patternFill>
    </fill>
    <fill>
      <patternFill patternType="solid">
        <fgColor rgb="FFFFE1DE"/>
        <bgColor indexed="64"/>
      </patternFill>
    </fill>
    <fill>
      <patternFill patternType="solid">
        <fgColor rgb="FF06AAC6"/>
        <bgColor indexed="64"/>
      </patternFill>
    </fill>
    <fill>
      <patternFill patternType="solid">
        <fgColor rgb="FFF3FCFF"/>
        <bgColor indexed="64"/>
      </patternFill>
    </fill>
    <fill>
      <patternFill patternType="solid">
        <fgColor rgb="FFF3F6ED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rgb="FF078DAE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</fills>
  <borders count="24">
    <border>
      <left/>
      <right/>
      <top/>
      <bottom/>
      <diagonal/>
    </border>
    <border>
      <left/>
      <right style="thick">
        <color rgb="FFFF5AB4"/>
      </right>
      <top/>
      <bottom/>
      <diagonal/>
    </border>
    <border>
      <left style="medium">
        <color rgb="FFFF3399"/>
      </left>
      <right style="medium">
        <color rgb="FFFF3399"/>
      </right>
      <top style="medium">
        <color rgb="FFFF3399"/>
      </top>
      <bottom style="medium">
        <color rgb="FFFF3399"/>
      </bottom>
      <diagonal/>
    </border>
    <border>
      <left/>
      <right/>
      <top style="medium">
        <color rgb="FFFF3399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ck">
        <color rgb="FFFF5AB4"/>
      </left>
      <right style="medium">
        <color rgb="FFFF5AB4"/>
      </right>
      <top style="thick">
        <color rgb="FFFF5AB4"/>
      </top>
      <bottom style="thick">
        <color rgb="FFFF5AB4"/>
      </bottom>
      <diagonal/>
    </border>
    <border>
      <left style="medium">
        <color rgb="FFFF5AB4"/>
      </left>
      <right style="medium">
        <color rgb="FFFF5AB4"/>
      </right>
      <top style="thick">
        <color rgb="FFFF5AB4"/>
      </top>
      <bottom style="thick">
        <color rgb="FFFF5AB4"/>
      </bottom>
      <diagonal/>
    </border>
    <border>
      <left style="medium">
        <color rgb="FFFF5AB4"/>
      </left>
      <right style="thick">
        <color rgb="FFFF5AB4"/>
      </right>
      <top style="thick">
        <color rgb="FFFF5AB4"/>
      </top>
      <bottom style="thick">
        <color rgb="FFFF5AB4"/>
      </bottom>
      <diagonal/>
    </border>
    <border>
      <left/>
      <right/>
      <top style="thick">
        <color rgb="FFFF5AB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3" tint="0.7999816888943144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/>
      <top style="thin">
        <color theme="3" tint="0.79998168889431442"/>
      </top>
      <bottom style="thin">
        <color theme="3" tint="0.79998168889431442"/>
      </bottom>
      <diagonal/>
    </border>
    <border>
      <left/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0" tint="-4.9989318521683403E-2"/>
      </left>
      <right/>
      <top style="thin">
        <color theme="3" tint="0.79998168889431442"/>
      </top>
      <bottom/>
      <diagonal/>
    </border>
    <border>
      <left/>
      <right/>
      <top style="thin">
        <color theme="3" tint="0.79998168889431442"/>
      </top>
      <bottom/>
      <diagonal/>
    </border>
    <border>
      <left/>
      <right style="thin">
        <color theme="0" tint="-4.9989318521683403E-2"/>
      </right>
      <top style="thin">
        <color theme="3" tint="0.7999816888943144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</borders>
  <cellStyleXfs count="24">
    <xf numFmtId="0" fontId="0" fillId="0" borderId="0"/>
    <xf numFmtId="0" fontId="6" fillId="0" borderId="0"/>
    <xf numFmtId="0" fontId="11" fillId="0" borderId="0" applyNumberFormat="0" applyFill="0" applyBorder="0" applyAlignment="0" applyProtection="0"/>
    <xf numFmtId="9" fontId="6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67" fillId="0" borderId="0" applyFont="0" applyFill="0" applyBorder="0" applyAlignment="0" applyProtection="0"/>
    <xf numFmtId="0" fontId="68" fillId="0" borderId="0" applyFill="0">
      <alignment horizontal="left" vertical="center" wrapText="1" indent="1"/>
      <protection locked="0"/>
    </xf>
    <xf numFmtId="0" fontId="5" fillId="0" borderId="0"/>
    <xf numFmtId="44" fontId="6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5" fillId="0" borderId="0"/>
    <xf numFmtId="0" fontId="5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6">
    <xf numFmtId="0" fontId="0" fillId="0" borderId="0" xfId="0"/>
    <xf numFmtId="0" fontId="8" fillId="3" borderId="0" xfId="1" applyFont="1" applyFill="1" applyAlignment="1">
      <alignment horizontal="center" vertical="center"/>
    </xf>
    <xf numFmtId="0" fontId="9" fillId="0" borderId="0" xfId="1" applyFont="1" applyAlignment="1" applyProtection="1">
      <alignment horizontal="left" vertical="center"/>
      <protection locked="0"/>
    </xf>
    <xf numFmtId="0" fontId="11" fillId="12" borderId="0" xfId="2" applyNumberFormat="1" applyFill="1" applyBorder="1" applyAlignment="1" applyProtection="1">
      <alignment horizontal="center" vertical="center"/>
    </xf>
    <xf numFmtId="0" fontId="28" fillId="3" borderId="0" xfId="1" applyFont="1" applyFill="1" applyAlignment="1">
      <alignment horizontal="center" vertical="center"/>
    </xf>
    <xf numFmtId="0" fontId="29" fillId="0" borderId="0" xfId="1" applyFont="1" applyAlignment="1" applyProtection="1">
      <alignment horizontal="left" vertical="center"/>
      <protection locked="0"/>
    </xf>
    <xf numFmtId="0" fontId="6" fillId="3" borderId="0" xfId="1" applyFill="1" applyAlignment="1">
      <alignment horizontal="left" vertical="center" indent="1"/>
    </xf>
    <xf numFmtId="0" fontId="48" fillId="29" borderId="0" xfId="1" applyFont="1" applyFill="1" applyAlignment="1">
      <alignment horizontal="center" vertical="center"/>
    </xf>
    <xf numFmtId="0" fontId="9" fillId="0" borderId="0" xfId="1" applyFont="1" applyAlignment="1">
      <alignment horizontal="left" vertical="center"/>
    </xf>
    <xf numFmtId="0" fontId="7" fillId="2" borderId="0" xfId="1" applyFont="1" applyFill="1" applyAlignment="1">
      <alignment horizontal="center" vertical="center"/>
    </xf>
    <xf numFmtId="0" fontId="18" fillId="10" borderId="2" xfId="2" applyNumberFormat="1" applyFont="1" applyFill="1" applyBorder="1" applyAlignment="1" applyProtection="1">
      <alignment horizontal="center" vertical="center"/>
    </xf>
    <xf numFmtId="166" fontId="15" fillId="7" borderId="4" xfId="1" applyNumberFormat="1" applyFont="1" applyFill="1" applyBorder="1" applyAlignment="1" applyProtection="1">
      <alignment horizontal="center" vertical="center"/>
      <protection hidden="1"/>
    </xf>
    <xf numFmtId="0" fontId="11" fillId="17" borderId="4" xfId="2" applyFill="1" applyBorder="1" applyAlignment="1" applyProtection="1">
      <alignment horizontal="center" vertical="center"/>
    </xf>
    <xf numFmtId="0" fontId="77" fillId="3" borderId="0" xfId="1" applyFont="1" applyFill="1" applyAlignment="1">
      <alignment horizontal="left" vertical="center" indent="1"/>
    </xf>
    <xf numFmtId="0" fontId="78" fillId="0" borderId="0" xfId="1" applyFont="1" applyAlignment="1" applyProtection="1">
      <alignment horizontal="left" vertical="center"/>
      <protection locked="0"/>
    </xf>
    <xf numFmtId="167" fontId="35" fillId="10" borderId="8" xfId="1" applyNumberFormat="1" applyFont="1" applyFill="1" applyBorder="1" applyAlignment="1" applyProtection="1">
      <alignment horizontal="center" vertical="center"/>
      <protection hidden="1"/>
    </xf>
    <xf numFmtId="0" fontId="36" fillId="8" borderId="8" xfId="1" applyFont="1" applyFill="1" applyBorder="1" applyAlignment="1">
      <alignment horizontal="center" vertical="center" wrapText="1"/>
    </xf>
    <xf numFmtId="0" fontId="71" fillId="29" borderId="8" xfId="1" quotePrefix="1" applyFont="1" applyFill="1" applyBorder="1" applyAlignment="1">
      <alignment horizontal="center" vertical="center" wrapText="1"/>
    </xf>
    <xf numFmtId="0" fontId="72" fillId="29" borderId="8" xfId="1" quotePrefix="1" applyFont="1" applyFill="1" applyBorder="1" applyAlignment="1">
      <alignment horizontal="center" vertical="center" wrapText="1"/>
    </xf>
    <xf numFmtId="0" fontId="73" fillId="24" borderId="8" xfId="1" quotePrefix="1" applyFont="1" applyFill="1" applyBorder="1" applyAlignment="1">
      <alignment horizontal="center" vertical="center" wrapText="1"/>
    </xf>
    <xf numFmtId="0" fontId="74" fillId="23" borderId="8" xfId="1" quotePrefix="1" applyFont="1" applyFill="1" applyBorder="1" applyAlignment="1">
      <alignment horizontal="center" vertical="center" wrapText="1"/>
    </xf>
    <xf numFmtId="0" fontId="6" fillId="3" borderId="9" xfId="1" applyFill="1" applyBorder="1" applyAlignment="1">
      <alignment horizontal="left" vertical="center" indent="1"/>
    </xf>
    <xf numFmtId="0" fontId="38" fillId="35" borderId="9" xfId="1" applyFont="1" applyFill="1" applyBorder="1" applyAlignment="1">
      <alignment horizontal="center" vertical="center"/>
    </xf>
    <xf numFmtId="12" fontId="39" fillId="36" borderId="9" xfId="1" applyNumberFormat="1" applyFont="1" applyFill="1" applyBorder="1" applyAlignment="1" applyProtection="1">
      <alignment horizontal="center" vertical="center" wrapText="1"/>
      <protection locked="0"/>
    </xf>
    <xf numFmtId="1" fontId="8" fillId="3" borderId="9" xfId="1" applyNumberFormat="1" applyFont="1" applyFill="1" applyBorder="1" applyAlignment="1">
      <alignment horizontal="center" vertical="center"/>
    </xf>
    <xf numFmtId="49" fontId="40" fillId="0" borderId="9" xfId="1" applyNumberFormat="1" applyFont="1" applyBorder="1" applyAlignment="1">
      <alignment horizontal="center" vertical="center" wrapText="1"/>
    </xf>
    <xf numFmtId="0" fontId="41" fillId="0" borderId="9" xfId="1" applyFont="1" applyBorder="1" applyAlignment="1">
      <alignment horizontal="center" vertical="center" wrapText="1"/>
    </xf>
    <xf numFmtId="0" fontId="42" fillId="0" borderId="9" xfId="1" applyFont="1" applyBorder="1" applyAlignment="1">
      <alignment horizontal="center" vertical="center" wrapText="1"/>
    </xf>
    <xf numFmtId="14" fontId="75" fillId="0" borderId="9" xfId="1" applyNumberFormat="1" applyFont="1" applyBorder="1" applyAlignment="1">
      <alignment horizontal="center" vertical="center" wrapText="1"/>
    </xf>
    <xf numFmtId="0" fontId="50" fillId="0" borderId="9" xfId="1" applyFont="1" applyBorder="1" applyAlignment="1">
      <alignment horizontal="center" vertical="center" wrapText="1"/>
    </xf>
    <xf numFmtId="0" fontId="75" fillId="0" borderId="9" xfId="1" applyFont="1" applyBorder="1" applyAlignment="1">
      <alignment horizontal="center" vertical="center" wrapText="1"/>
    </xf>
    <xf numFmtId="49" fontId="42" fillId="0" borderId="9" xfId="1" applyNumberFormat="1" applyFont="1" applyBorder="1" applyAlignment="1">
      <alignment horizontal="center" vertical="center" wrapText="1"/>
    </xf>
    <xf numFmtId="0" fontId="6" fillId="0" borderId="9" xfId="1" applyBorder="1" applyAlignment="1">
      <alignment horizontal="center" vertical="center" wrapText="1"/>
    </xf>
    <xf numFmtId="167" fontId="39" fillId="36" borderId="9" xfId="1" applyNumberFormat="1" applyFont="1" applyFill="1" applyBorder="1" applyAlignment="1" applyProtection="1">
      <alignment horizontal="center" vertical="center" wrapText="1"/>
      <protection locked="0"/>
    </xf>
    <xf numFmtId="0" fontId="51" fillId="3" borderId="9" xfId="1" applyFont="1" applyFill="1" applyBorder="1" applyAlignment="1">
      <alignment horizontal="center" vertical="center"/>
    </xf>
    <xf numFmtId="0" fontId="11" fillId="29" borderId="10" xfId="2" applyNumberFormat="1" applyFill="1" applyBorder="1" applyAlignment="1" applyProtection="1">
      <alignment horizontal="center" vertical="center"/>
    </xf>
    <xf numFmtId="0" fontId="6" fillId="3" borderId="10" xfId="1" applyFill="1" applyBorder="1" applyAlignment="1">
      <alignment horizontal="left" vertical="center"/>
    </xf>
    <xf numFmtId="0" fontId="30" fillId="21" borderId="4" xfId="1" quotePrefix="1" applyFont="1" applyFill="1" applyBorder="1" applyAlignment="1">
      <alignment horizontal="center" vertical="center" wrapText="1"/>
    </xf>
    <xf numFmtId="0" fontId="37" fillId="37" borderId="0" xfId="1" applyFont="1" applyFill="1" applyAlignment="1">
      <alignment horizontal="center" vertical="center"/>
    </xf>
    <xf numFmtId="49" fontId="81" fillId="0" borderId="9" xfId="1" quotePrefix="1" applyNumberFormat="1" applyFont="1" applyBorder="1" applyAlignment="1">
      <alignment horizontal="left" vertical="center" wrapText="1" indent="1"/>
    </xf>
    <xf numFmtId="0" fontId="48" fillId="38" borderId="0" xfId="1" applyFont="1" applyFill="1" applyAlignment="1">
      <alignment horizontal="center" vertical="center" wrapText="1"/>
    </xf>
    <xf numFmtId="0" fontId="49" fillId="2" borderId="0" xfId="1" applyFont="1" applyFill="1" applyAlignment="1">
      <alignment horizontal="center" vertical="center"/>
    </xf>
    <xf numFmtId="164" fontId="17" fillId="9" borderId="0" xfId="2" applyNumberFormat="1" applyFont="1" applyFill="1" applyBorder="1" applyAlignment="1" applyProtection="1">
      <alignment horizontal="center" vertical="center"/>
    </xf>
    <xf numFmtId="0" fontId="85" fillId="49" borderId="0" xfId="1" applyFont="1" applyFill="1" applyAlignment="1">
      <alignment horizontal="center" vertical="center"/>
    </xf>
    <xf numFmtId="0" fontId="12" fillId="5" borderId="11" xfId="2" quotePrefix="1" applyFont="1" applyFill="1" applyBorder="1" applyAlignment="1" applyProtection="1">
      <alignment horizontal="center" vertical="center" wrapText="1"/>
      <protection locked="0"/>
    </xf>
    <xf numFmtId="0" fontId="9" fillId="5" borderId="12" xfId="1" applyFont="1" applyFill="1" applyBorder="1" applyAlignment="1" applyProtection="1">
      <alignment horizontal="center" vertical="center" wrapText="1"/>
      <protection locked="0"/>
    </xf>
    <xf numFmtId="0" fontId="14" fillId="6" borderId="0" xfId="1" applyFont="1" applyFill="1" applyAlignment="1" applyProtection="1">
      <alignment horizontal="center" vertical="center" wrapText="1"/>
      <protection locked="0"/>
    </xf>
    <xf numFmtId="1" fontId="15" fillId="7" borderId="0" xfId="1" applyNumberFormat="1" applyFont="1" applyFill="1" applyAlignment="1">
      <alignment horizontal="center" vertical="center"/>
    </xf>
    <xf numFmtId="0" fontId="16" fillId="8" borderId="0" xfId="1" applyFont="1" applyFill="1" applyAlignment="1">
      <alignment horizontal="center" vertical="center" wrapText="1"/>
    </xf>
    <xf numFmtId="0" fontId="14" fillId="6" borderId="0" xfId="1" quotePrefix="1" applyFont="1" applyFill="1" applyAlignment="1" applyProtection="1">
      <alignment horizontal="center" vertical="center" wrapText="1"/>
      <protection locked="0"/>
    </xf>
    <xf numFmtId="14" fontId="29" fillId="49" borderId="0" xfId="1" applyNumberFormat="1" applyFont="1" applyFill="1" applyAlignment="1" applyProtection="1">
      <alignment horizontal="center" vertical="center" wrapText="1"/>
      <protection locked="0"/>
    </xf>
    <xf numFmtId="0" fontId="77" fillId="3" borderId="0" xfId="1" applyFont="1" applyFill="1" applyAlignment="1">
      <alignment horizontal="center" vertical="center"/>
    </xf>
    <xf numFmtId="170" fontId="14" fillId="7" borderId="14" xfId="1" applyNumberFormat="1" applyFont="1" applyFill="1" applyBorder="1" applyAlignment="1" applyProtection="1">
      <alignment horizontal="center" vertical="center"/>
      <protection hidden="1"/>
    </xf>
    <xf numFmtId="0" fontId="69" fillId="29" borderId="15" xfId="1" quotePrefix="1" applyFont="1" applyFill="1" applyBorder="1" applyAlignment="1">
      <alignment horizontal="center" vertical="center" wrapText="1"/>
    </xf>
    <xf numFmtId="0" fontId="6" fillId="25" borderId="15" xfId="1" quotePrefix="1" applyFill="1" applyBorder="1" applyAlignment="1">
      <alignment horizontal="center" vertical="center" wrapText="1"/>
    </xf>
    <xf numFmtId="49" fontId="6" fillId="26" borderId="15" xfId="3" applyNumberFormat="1" applyFont="1" applyFill="1" applyBorder="1" applyAlignment="1" applyProtection="1">
      <alignment horizontal="center" vertical="center" wrapText="1"/>
    </xf>
    <xf numFmtId="49" fontId="6" fillId="27" borderId="15" xfId="3" applyNumberFormat="1" applyFont="1" applyFill="1" applyBorder="1" applyAlignment="1" applyProtection="1">
      <alignment horizontal="center" vertical="center" wrapText="1"/>
    </xf>
    <xf numFmtId="0" fontId="6" fillId="28" borderId="15" xfId="1" applyFill="1" applyBorder="1" applyAlignment="1">
      <alignment horizontal="center" vertical="center" wrapText="1"/>
    </xf>
    <xf numFmtId="0" fontId="34" fillId="31" borderId="15" xfId="1" applyFont="1" applyFill="1" applyBorder="1" applyAlignment="1">
      <alignment horizontal="center" vertical="center" wrapText="1"/>
    </xf>
    <xf numFmtId="0" fontId="34" fillId="48" borderId="15" xfId="1" applyFont="1" applyFill="1" applyBorder="1" applyAlignment="1">
      <alignment horizontal="center" vertical="center" wrapText="1"/>
    </xf>
    <xf numFmtId="0" fontId="34" fillId="32" borderId="15" xfId="1" applyFont="1" applyFill="1" applyBorder="1" applyAlignment="1">
      <alignment horizontal="center" vertical="center" wrapText="1"/>
    </xf>
    <xf numFmtId="0" fontId="34" fillId="32" borderId="15" xfId="1" quotePrefix="1" applyFont="1" applyFill="1" applyBorder="1" applyAlignment="1">
      <alignment horizontal="center" vertical="center" wrapText="1"/>
    </xf>
    <xf numFmtId="0" fontId="34" fillId="48" borderId="15" xfId="1" quotePrefix="1" applyFont="1" applyFill="1" applyBorder="1" applyAlignment="1">
      <alignment horizontal="center" vertical="center" wrapText="1"/>
    </xf>
    <xf numFmtId="0" fontId="34" fillId="30" borderId="15" xfId="1" quotePrefix="1" applyFont="1" applyFill="1" applyBorder="1" applyAlignment="1">
      <alignment horizontal="center" vertical="center" wrapText="1"/>
    </xf>
    <xf numFmtId="0" fontId="30" fillId="33" borderId="15" xfId="1" applyFont="1" applyFill="1" applyBorder="1" applyAlignment="1">
      <alignment horizontal="center" vertical="center" wrapText="1"/>
    </xf>
    <xf numFmtId="49" fontId="38" fillId="35" borderId="9" xfId="1" applyNumberFormat="1" applyFont="1" applyFill="1" applyBorder="1" applyAlignment="1">
      <alignment horizontal="center" vertical="center"/>
    </xf>
    <xf numFmtId="49" fontId="38" fillId="35" borderId="9" xfId="1" applyNumberFormat="1" applyFont="1" applyFill="1" applyBorder="1" applyAlignment="1">
      <alignment horizontal="left" vertical="center" wrapText="1" indent="1"/>
    </xf>
    <xf numFmtId="171" fontId="50" fillId="0" borderId="9" xfId="1" applyNumberFormat="1" applyFont="1" applyBorder="1" applyAlignment="1">
      <alignment horizontal="center" vertical="center" wrapText="1"/>
    </xf>
    <xf numFmtId="169" fontId="6" fillId="0" borderId="9" xfId="1" applyNumberFormat="1" applyBorder="1" applyAlignment="1">
      <alignment horizontal="center" vertical="center" wrapText="1"/>
    </xf>
    <xf numFmtId="0" fontId="42" fillId="0" borderId="9" xfId="1" quotePrefix="1" applyFont="1" applyBorder="1" applyAlignment="1">
      <alignment horizontal="center" vertical="center" wrapText="1"/>
    </xf>
    <xf numFmtId="0" fontId="48" fillId="29" borderId="0" xfId="1" quotePrefix="1" applyFont="1" applyFill="1" applyAlignment="1">
      <alignment horizontal="center" vertical="center"/>
    </xf>
    <xf numFmtId="0" fontId="48" fillId="38" borderId="0" xfId="1" quotePrefix="1" applyFont="1" applyFill="1" applyAlignment="1">
      <alignment horizontal="center" vertical="center" wrapText="1"/>
    </xf>
    <xf numFmtId="0" fontId="48" fillId="29" borderId="0" xfId="1" quotePrefix="1" applyFont="1" applyFill="1" applyAlignment="1">
      <alignment horizontal="center" vertical="center" wrapText="1"/>
    </xf>
    <xf numFmtId="0" fontId="90" fillId="3" borderId="9" xfId="1" applyFont="1" applyFill="1" applyBorder="1" applyAlignment="1">
      <alignment horizontal="center" vertical="center"/>
    </xf>
    <xf numFmtId="0" fontId="11" fillId="51" borderId="10" xfId="2" applyFill="1" applyBorder="1" applyAlignment="1" applyProtection="1">
      <alignment horizontal="center" vertical="center"/>
    </xf>
    <xf numFmtId="0" fontId="87" fillId="13" borderId="0" xfId="1" quotePrefix="1" applyFont="1" applyFill="1" applyAlignment="1">
      <alignment horizontal="center" vertical="center" wrapText="1"/>
    </xf>
    <xf numFmtId="0" fontId="1" fillId="0" borderId="0" xfId="21"/>
    <xf numFmtId="0" fontId="20" fillId="12" borderId="14" xfId="2" quotePrefix="1" applyFont="1" applyFill="1" applyBorder="1" applyAlignment="1" applyProtection="1">
      <alignment horizontal="center" vertical="center" wrapText="1"/>
    </xf>
    <xf numFmtId="0" fontId="24" fillId="12" borderId="0" xfId="1" quotePrefix="1" applyFont="1" applyFill="1" applyAlignment="1">
      <alignment horizontal="center" vertical="top" wrapText="1"/>
    </xf>
    <xf numFmtId="168" fontId="14" fillId="7" borderId="0" xfId="22" applyNumberFormat="1" applyFont="1" applyFill="1" applyBorder="1" applyAlignment="1" applyProtection="1">
      <alignment horizontal="center" vertical="center"/>
      <protection hidden="1"/>
    </xf>
    <xf numFmtId="0" fontId="88" fillId="52" borderId="0" xfId="2" quotePrefix="1" applyFont="1" applyFill="1" applyBorder="1" applyAlignment="1" applyProtection="1">
      <alignment horizontal="center" vertical="center"/>
    </xf>
    <xf numFmtId="166" fontId="93" fillId="52" borderId="0" xfId="1" applyNumberFormat="1" applyFont="1" applyFill="1" applyAlignment="1" applyProtection="1">
      <alignment horizontal="center" vertical="center"/>
      <protection hidden="1"/>
    </xf>
    <xf numFmtId="0" fontId="89" fillId="50" borderId="15" xfId="1" quotePrefix="1" applyFont="1" applyFill="1" applyBorder="1" applyAlignment="1" applyProtection="1">
      <alignment horizontal="center" vertical="center" wrapText="1"/>
      <protection locked="0"/>
    </xf>
    <xf numFmtId="49" fontId="37" fillId="34" borderId="9" xfId="1" applyNumberFormat="1" applyFont="1" applyFill="1" applyBorder="1" applyAlignment="1">
      <alignment horizontal="left" vertical="center" wrapText="1" indent="1"/>
    </xf>
    <xf numFmtId="165" fontId="43" fillId="0" borderId="9" xfId="23" applyNumberFormat="1" applyFont="1" applyFill="1" applyBorder="1" applyAlignment="1" applyProtection="1">
      <alignment horizontal="center" vertical="center" wrapText="1"/>
    </xf>
    <xf numFmtId="165" fontId="44" fillId="0" borderId="9" xfId="23" applyNumberFormat="1" applyFont="1" applyFill="1" applyBorder="1" applyAlignment="1" applyProtection="1">
      <alignment horizontal="center" vertical="center" wrapText="1"/>
    </xf>
    <xf numFmtId="165" fontId="45" fillId="0" borderId="9" xfId="23" applyNumberFormat="1" applyFont="1" applyFill="1" applyBorder="1" applyAlignment="1" applyProtection="1">
      <alignment horizontal="center" vertical="center" wrapText="1"/>
    </xf>
    <xf numFmtId="165" fontId="46" fillId="0" borderId="9" xfId="23" applyNumberFormat="1" applyFont="1" applyFill="1" applyBorder="1" applyAlignment="1" applyProtection="1">
      <alignment horizontal="center" vertical="center" wrapText="1"/>
    </xf>
    <xf numFmtId="165" fontId="76" fillId="0" borderId="9" xfId="23" applyNumberFormat="1" applyFont="1" applyFill="1" applyBorder="1" applyAlignment="1" applyProtection="1">
      <alignment horizontal="center" vertical="center" wrapText="1"/>
    </xf>
    <xf numFmtId="49" fontId="47" fillId="0" borderId="9" xfId="23" applyNumberFormat="1" applyFont="1" applyBorder="1" applyAlignment="1" applyProtection="1">
      <alignment horizontal="center" vertical="center" wrapText="1"/>
    </xf>
    <xf numFmtId="49" fontId="6" fillId="0" borderId="9" xfId="23" applyNumberFormat="1" applyFont="1" applyFill="1" applyBorder="1" applyAlignment="1" applyProtection="1">
      <alignment horizontal="center" vertical="center" wrapText="1"/>
    </xf>
    <xf numFmtId="49" fontId="50" fillId="0" borderId="9" xfId="23" applyNumberFormat="1" applyFont="1" applyFill="1" applyBorder="1" applyAlignment="1" applyProtection="1">
      <alignment horizontal="left" vertical="center" wrapText="1" indent="2"/>
    </xf>
    <xf numFmtId="172" fontId="82" fillId="0" borderId="9" xfId="23" applyNumberFormat="1" applyFont="1" applyFill="1" applyBorder="1" applyAlignment="1" applyProtection="1">
      <alignment horizontal="right" vertical="center" wrapText="1" indent="2"/>
    </xf>
    <xf numFmtId="44" fontId="82" fillId="0" borderId="9" xfId="23" applyNumberFormat="1" applyFont="1" applyFill="1" applyBorder="1" applyAlignment="1" applyProtection="1">
      <alignment horizontal="right" vertical="center" wrapText="1" indent="2"/>
      <protection hidden="1"/>
    </xf>
    <xf numFmtId="49" fontId="6" fillId="0" borderId="9" xfId="23" applyNumberFormat="1" applyFont="1" applyFill="1" applyBorder="1" applyAlignment="1" applyProtection="1">
      <alignment horizontal="left" vertical="center" wrapText="1" indent="2"/>
    </xf>
    <xf numFmtId="0" fontId="41" fillId="0" borderId="9" xfId="1" quotePrefix="1" applyFont="1" applyBorder="1" applyAlignment="1">
      <alignment horizontal="center" vertical="center" wrapText="1"/>
    </xf>
    <xf numFmtId="49" fontId="6" fillId="0" borderId="9" xfId="23" quotePrefix="1" applyNumberFormat="1" applyFont="1" applyFill="1" applyBorder="1" applyAlignment="1" applyProtection="1">
      <alignment horizontal="left" vertical="center" wrapText="1" indent="2"/>
    </xf>
    <xf numFmtId="0" fontId="50" fillId="0" borderId="9" xfId="1" quotePrefix="1" applyFont="1" applyBorder="1" applyAlignment="1">
      <alignment horizontal="center" vertical="center" wrapText="1"/>
    </xf>
    <xf numFmtId="49" fontId="83" fillId="0" borderId="9" xfId="23" applyNumberFormat="1" applyFont="1" applyFill="1" applyBorder="1" applyAlignment="1" applyProtection="1">
      <alignment horizontal="center" vertical="center" wrapText="1"/>
    </xf>
    <xf numFmtId="0" fontId="1" fillId="17" borderId="0" xfId="21" applyFill="1"/>
    <xf numFmtId="0" fontId="22" fillId="42" borderId="4" xfId="1" applyFont="1" applyFill="1" applyBorder="1" applyAlignment="1">
      <alignment horizontal="center" vertical="center"/>
    </xf>
    <xf numFmtId="0" fontId="22" fillId="42" borderId="4" xfId="1" applyFont="1" applyFill="1" applyBorder="1" applyAlignment="1">
      <alignment horizontal="left" vertical="center" indent="1"/>
    </xf>
    <xf numFmtId="0" fontId="55" fillId="43" borderId="22" xfId="1" applyFont="1" applyFill="1" applyBorder="1" applyAlignment="1">
      <alignment horizontal="left" vertical="center" wrapText="1" indent="1"/>
    </xf>
    <xf numFmtId="0" fontId="55" fillId="43" borderId="0" xfId="1" applyFont="1" applyFill="1" applyAlignment="1">
      <alignment horizontal="left" vertical="center" wrapText="1" indent="1"/>
    </xf>
    <xf numFmtId="0" fontId="55" fillId="43" borderId="5" xfId="1" applyFont="1" applyFill="1" applyBorder="1" applyAlignment="1">
      <alignment horizontal="left" vertical="center" wrapText="1" indent="1"/>
    </xf>
    <xf numFmtId="0" fontId="55" fillId="43" borderId="6" xfId="1" applyFont="1" applyFill="1" applyBorder="1" applyAlignment="1">
      <alignment horizontal="left" vertical="center" wrapText="1" indent="1"/>
    </xf>
    <xf numFmtId="0" fontId="56" fillId="44" borderId="0" xfId="1" applyFont="1" applyFill="1" applyAlignment="1">
      <alignment horizontal="left" vertical="center" wrapText="1" indent="1"/>
    </xf>
    <xf numFmtId="0" fontId="56" fillId="44" borderId="6" xfId="1" applyFont="1" applyFill="1" applyBorder="1" applyAlignment="1">
      <alignment horizontal="left" vertical="center" wrapText="1" indent="1"/>
    </xf>
    <xf numFmtId="0" fontId="57" fillId="45" borderId="0" xfId="1" applyFont="1" applyFill="1" applyAlignment="1">
      <alignment horizontal="left" vertical="center" wrapText="1" indent="1"/>
    </xf>
    <xf numFmtId="0" fontId="57" fillId="45" borderId="6" xfId="1" applyFont="1" applyFill="1" applyBorder="1" applyAlignment="1">
      <alignment horizontal="left" vertical="center" wrapText="1" indent="1"/>
    </xf>
    <xf numFmtId="0" fontId="58" fillId="46" borderId="0" xfId="1" quotePrefix="1" applyFont="1" applyFill="1" applyAlignment="1">
      <alignment horizontal="left" vertical="center" wrapText="1" indent="1"/>
    </xf>
    <xf numFmtId="0" fontId="58" fillId="46" borderId="0" xfId="1" applyFont="1" applyFill="1" applyAlignment="1">
      <alignment horizontal="left" vertical="center" wrapText="1" indent="1"/>
    </xf>
    <xf numFmtId="0" fontId="58" fillId="46" borderId="23" xfId="1" applyFont="1" applyFill="1" applyBorder="1" applyAlignment="1">
      <alignment horizontal="left" vertical="center" wrapText="1" indent="1"/>
    </xf>
    <xf numFmtId="0" fontId="58" fillId="46" borderId="6" xfId="1" applyFont="1" applyFill="1" applyBorder="1" applyAlignment="1">
      <alignment horizontal="left" vertical="center" wrapText="1" indent="1"/>
    </xf>
    <xf numFmtId="0" fontId="58" fillId="46" borderId="7" xfId="1" applyFont="1" applyFill="1" applyBorder="1" applyAlignment="1">
      <alignment horizontal="left" vertical="center" wrapText="1" indent="1"/>
    </xf>
    <xf numFmtId="0" fontId="22" fillId="47" borderId="4" xfId="1" applyFont="1" applyFill="1" applyBorder="1" applyAlignment="1">
      <alignment horizontal="center" vertical="center"/>
    </xf>
    <xf numFmtId="0" fontId="22" fillId="47" borderId="4" xfId="1" applyFont="1" applyFill="1" applyBorder="1" applyAlignment="1">
      <alignment horizontal="left" vertical="center" indent="1"/>
    </xf>
    <xf numFmtId="0" fontId="7" fillId="2" borderId="0" xfId="1" applyFont="1" applyFill="1" applyAlignment="1">
      <alignment horizontal="center" vertical="center"/>
    </xf>
    <xf numFmtId="0" fontId="37" fillId="37" borderId="0" xfId="1" applyFont="1" applyFill="1" applyAlignment="1">
      <alignment horizontal="center" vertical="center"/>
    </xf>
    <xf numFmtId="0" fontId="79" fillId="39" borderId="17" xfId="1" applyFont="1" applyFill="1" applyBorder="1" applyAlignment="1">
      <alignment horizontal="center" vertical="center" wrapText="1"/>
    </xf>
    <xf numFmtId="0" fontId="79" fillId="39" borderId="18" xfId="1" applyFont="1" applyFill="1" applyBorder="1" applyAlignment="1">
      <alignment horizontal="center" vertical="center" wrapText="1"/>
    </xf>
    <xf numFmtId="0" fontId="52" fillId="40" borderId="5" xfId="1" applyFont="1" applyFill="1" applyBorder="1" applyAlignment="1">
      <alignment horizontal="center" vertical="center"/>
    </xf>
    <xf numFmtId="0" fontId="52" fillId="40" borderId="6" xfId="1" applyFont="1" applyFill="1" applyBorder="1" applyAlignment="1">
      <alignment horizontal="center" vertical="center"/>
    </xf>
    <xf numFmtId="0" fontId="52" fillId="40" borderId="7" xfId="1" applyFont="1" applyFill="1" applyBorder="1" applyAlignment="1">
      <alignment horizontal="center" vertical="center"/>
    </xf>
    <xf numFmtId="0" fontId="54" fillId="31" borderId="19" xfId="1" applyFont="1" applyFill="1" applyBorder="1" applyAlignment="1">
      <alignment horizontal="left" vertical="center" wrapText="1" indent="1"/>
    </xf>
    <xf numFmtId="0" fontId="54" fillId="31" borderId="20" xfId="1" applyFont="1" applyFill="1" applyBorder="1" applyAlignment="1">
      <alignment horizontal="left" vertical="center" wrapText="1" indent="1"/>
    </xf>
    <xf numFmtId="0" fontId="54" fillId="41" borderId="20" xfId="1" quotePrefix="1" applyFont="1" applyFill="1" applyBorder="1" applyAlignment="1">
      <alignment horizontal="left" vertical="center" wrapText="1" indent="1"/>
    </xf>
    <xf numFmtId="0" fontId="54" fillId="41" borderId="20" xfId="1" applyFont="1" applyFill="1" applyBorder="1" applyAlignment="1">
      <alignment horizontal="left" vertical="center" wrapText="1" indent="1"/>
    </xf>
    <xf numFmtId="0" fontId="54" fillId="41" borderId="21" xfId="1" applyFont="1" applyFill="1" applyBorder="1" applyAlignment="1">
      <alignment horizontal="left" vertical="center" wrapText="1" indent="1"/>
    </xf>
    <xf numFmtId="0" fontId="30" fillId="21" borderId="4" xfId="1" quotePrefix="1" applyFont="1" applyFill="1" applyBorder="1" applyAlignment="1">
      <alignment horizontal="center" vertical="center" wrapText="1"/>
    </xf>
    <xf numFmtId="0" fontId="24" fillId="49" borderId="8" xfId="1" quotePrefix="1" applyFont="1" applyFill="1" applyBorder="1" applyAlignment="1">
      <alignment horizontal="center" vertical="center" wrapText="1"/>
    </xf>
    <xf numFmtId="0" fontId="24" fillId="49" borderId="16" xfId="1" quotePrefix="1" applyFont="1" applyFill="1" applyBorder="1" applyAlignment="1">
      <alignment horizontal="center" vertical="center" wrapText="1"/>
    </xf>
    <xf numFmtId="0" fontId="23" fillId="13" borderId="0" xfId="2" quotePrefix="1" applyFont="1" applyFill="1" applyBorder="1" applyAlignment="1" applyProtection="1">
      <alignment horizontal="center" vertical="center" wrapText="1"/>
    </xf>
    <xf numFmtId="0" fontId="23" fillId="13" borderId="0" xfId="2" applyFont="1" applyFill="1" applyBorder="1" applyAlignment="1" applyProtection="1">
      <alignment horizontal="center" vertical="center" wrapText="1"/>
    </xf>
    <xf numFmtId="0" fontId="84" fillId="37" borderId="0" xfId="1" applyFont="1" applyFill="1" applyAlignment="1">
      <alignment horizontal="center" vertical="center"/>
    </xf>
    <xf numFmtId="0" fontId="37" fillId="37" borderId="0" xfId="1" quotePrefix="1" applyFont="1" applyFill="1" applyAlignment="1">
      <alignment horizontal="center" vertical="center" wrapText="1"/>
    </xf>
    <xf numFmtId="0" fontId="37" fillId="37" borderId="0" xfId="1" applyFont="1" applyFill="1" applyAlignment="1">
      <alignment horizontal="center" vertical="center" wrapText="1"/>
    </xf>
    <xf numFmtId="0" fontId="6" fillId="3" borderId="0" xfId="1" applyFill="1" applyAlignment="1">
      <alignment horizontal="left" vertical="center" indent="1"/>
    </xf>
    <xf numFmtId="0" fontId="27" fillId="16" borderId="4" xfId="1" applyFont="1" applyFill="1" applyBorder="1" applyAlignment="1">
      <alignment horizontal="center" vertical="center" wrapText="1"/>
    </xf>
    <xf numFmtId="0" fontId="30" fillId="18" borderId="4" xfId="1" quotePrefix="1" applyFont="1" applyFill="1" applyBorder="1" applyAlignment="1">
      <alignment horizontal="center" vertical="center" wrapText="1"/>
    </xf>
    <xf numFmtId="0" fontId="31" fillId="19" borderId="4" xfId="1" quotePrefix="1" applyFont="1" applyFill="1" applyBorder="1" applyAlignment="1">
      <alignment horizontal="center" vertical="center" wrapText="1"/>
    </xf>
    <xf numFmtId="0" fontId="32" fillId="20" borderId="4" xfId="1" quotePrefix="1" applyFont="1" applyFill="1" applyBorder="1" applyAlignment="1">
      <alignment horizontal="center" vertical="center" wrapText="1"/>
    </xf>
    <xf numFmtId="0" fontId="30" fillId="13" borderId="4" xfId="1" applyFont="1" applyFill="1" applyBorder="1" applyAlignment="1">
      <alignment horizontal="center" vertical="center" wrapText="1"/>
    </xf>
    <xf numFmtId="0" fontId="22" fillId="15" borderId="0" xfId="1" quotePrefix="1" applyFont="1" applyFill="1" applyAlignment="1">
      <alignment horizontal="left" vertical="center" wrapText="1" indent="1"/>
    </xf>
    <xf numFmtId="0" fontId="22" fillId="15" borderId="0" xfId="1" applyFont="1" applyFill="1" applyAlignment="1">
      <alignment horizontal="left" vertical="center" wrapText="1" indent="1"/>
    </xf>
    <xf numFmtId="0" fontId="94" fillId="22" borderId="0" xfId="1" quotePrefix="1" applyFont="1" applyFill="1" applyAlignment="1">
      <alignment horizontal="center" vertical="center" wrapText="1"/>
    </xf>
    <xf numFmtId="0" fontId="94" fillId="22" borderId="0" xfId="1" applyFont="1" applyFill="1" applyAlignment="1">
      <alignment horizontal="center" vertical="center" wrapText="1"/>
    </xf>
    <xf numFmtId="0" fontId="80" fillId="12" borderId="3" xfId="2" quotePrefix="1" applyFont="1" applyFill="1" applyBorder="1" applyAlignment="1" applyProtection="1">
      <alignment horizontal="center" vertical="center" wrapText="1"/>
    </xf>
    <xf numFmtId="0" fontId="80" fillId="12" borderId="0" xfId="2" applyFont="1" applyFill="1" applyBorder="1" applyAlignment="1" applyProtection="1">
      <alignment horizontal="center" vertical="center" wrapText="1"/>
    </xf>
    <xf numFmtId="0" fontId="19" fillId="11" borderId="0" xfId="2" applyFont="1" applyFill="1" applyBorder="1" applyAlignment="1" applyProtection="1">
      <alignment horizontal="center" vertical="center" wrapText="1"/>
    </xf>
    <xf numFmtId="0" fontId="21" fillId="13" borderId="0" xfId="1" quotePrefix="1" applyFont="1" applyFill="1" applyAlignment="1">
      <alignment horizontal="center" vertical="center" wrapText="1"/>
    </xf>
    <xf numFmtId="0" fontId="26" fillId="14" borderId="0" xfId="2" quotePrefix="1" applyFont="1" applyFill="1" applyBorder="1" applyAlignment="1" applyProtection="1">
      <alignment horizontal="left" vertical="center" wrapText="1" indent="1"/>
    </xf>
    <xf numFmtId="0" fontId="26" fillId="14" borderId="0" xfId="2" applyFont="1" applyFill="1" applyBorder="1" applyAlignment="1" applyProtection="1">
      <alignment horizontal="left" vertical="center" wrapText="1" indent="1"/>
    </xf>
    <xf numFmtId="0" fontId="19" fillId="11" borderId="0" xfId="2" applyFont="1" applyFill="1" applyBorder="1" applyAlignment="1" applyProtection="1">
      <alignment horizontal="center" vertical="center"/>
    </xf>
    <xf numFmtId="0" fontId="27" fillId="16" borderId="0" xfId="1" applyFont="1" applyFill="1" applyAlignment="1">
      <alignment horizontal="center" vertical="center" wrapText="1"/>
    </xf>
    <xf numFmtId="0" fontId="10" fillId="4" borderId="0" xfId="1" quotePrefix="1" applyFont="1" applyFill="1" applyAlignment="1">
      <alignment horizontal="center" vertical="center" wrapText="1"/>
    </xf>
    <xf numFmtId="0" fontId="10" fillId="4" borderId="0" xfId="1" applyFont="1" applyFill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13" fillId="5" borderId="12" xfId="2" quotePrefix="1" applyFont="1" applyFill="1" applyBorder="1" applyAlignment="1" applyProtection="1">
      <alignment horizontal="center" vertical="center" wrapText="1"/>
      <protection locked="0"/>
    </xf>
    <xf numFmtId="0" fontId="13" fillId="5" borderId="12" xfId="2" applyFont="1" applyFill="1" applyBorder="1" applyAlignment="1" applyProtection="1">
      <alignment horizontal="center" vertical="center" wrapText="1"/>
      <protection locked="0"/>
    </xf>
    <xf numFmtId="0" fontId="12" fillId="5" borderId="12" xfId="2" quotePrefix="1" applyFont="1" applyFill="1" applyBorder="1" applyAlignment="1" applyProtection="1">
      <alignment horizontal="center" vertical="center" wrapText="1"/>
      <protection locked="0"/>
    </xf>
    <xf numFmtId="0" fontId="12" fillId="5" borderId="12" xfId="2" applyFont="1" applyFill="1" applyBorder="1" applyAlignment="1" applyProtection="1">
      <alignment horizontal="center" vertical="center" wrapText="1"/>
      <protection locked="0"/>
    </xf>
    <xf numFmtId="0" fontId="12" fillId="5" borderId="13" xfId="2" applyFont="1" applyFill="1" applyBorder="1" applyAlignment="1" applyProtection="1">
      <alignment horizontal="center" vertical="center" wrapText="1"/>
      <protection locked="0"/>
    </xf>
    <xf numFmtId="14" fontId="7" fillId="2" borderId="0" xfId="1" applyNumberFormat="1" applyFont="1" applyFill="1" applyAlignment="1">
      <alignment horizontal="center" vertical="center"/>
    </xf>
    <xf numFmtId="0" fontId="19" fillId="11" borderId="0" xfId="2" quotePrefix="1" applyFont="1" applyFill="1" applyBorder="1" applyAlignment="1" applyProtection="1">
      <alignment horizontal="center" vertical="center" wrapText="1"/>
    </xf>
    <xf numFmtId="0" fontId="21" fillId="13" borderId="14" xfId="1" quotePrefix="1" applyFont="1" applyFill="1" applyBorder="1" applyAlignment="1">
      <alignment horizontal="center" vertical="center" wrapText="1"/>
    </xf>
  </cellXfs>
  <cellStyles count="24">
    <cellStyle name="Euro" xfId="5" xr:uid="{00000000-0005-0000-0000-000000000000}"/>
    <cellStyle name="Hyperlink" xfId="2" builtinId="8" customBuiltin="1"/>
    <cellStyle name="Hyperlink 2" xfId="4" xr:uid="{00000000-0005-0000-0000-000003000000}"/>
    <cellStyle name="Komma 2" xfId="11" xr:uid="{00000000-0005-0000-0000-000004000000}"/>
    <cellStyle name="Procent 2" xfId="3" xr:uid="{00000000-0005-0000-0000-000006000000}"/>
    <cellStyle name="Procent 3" xfId="15" xr:uid="{B27348BD-3096-416A-A8B3-F0DC717CF5E4}"/>
    <cellStyle name="Procent 4" xfId="17" xr:uid="{70FAC8B7-4CE3-4FB5-83DC-674E43DA8D94}"/>
    <cellStyle name="Procent 5" xfId="20" xr:uid="{8747A6FE-E15A-485D-99EB-D0A22319B6DC}"/>
    <cellStyle name="Procent 6" xfId="23" xr:uid="{C75391C1-4610-48B7-B4F2-4F4E86C595FA}"/>
    <cellStyle name="Standaard" xfId="0" builtinId="0"/>
    <cellStyle name="Standaard 2" xfId="6" xr:uid="{00000000-0005-0000-0000-000008000000}"/>
    <cellStyle name="Standaard 3" xfId="1" xr:uid="{00000000-0005-0000-0000-000009000000}"/>
    <cellStyle name="Standaard 4" xfId="7" xr:uid="{00000000-0005-0000-0000-00000A000000}"/>
    <cellStyle name="Standaard 4 2" xfId="13" xr:uid="{00000000-0005-0000-0000-00000B000000}"/>
    <cellStyle name="Standaard 5" xfId="12" xr:uid="{00000000-0005-0000-0000-00000C000000}"/>
    <cellStyle name="Standaard 6" xfId="10" xr:uid="{00000000-0005-0000-0000-00000D000000}"/>
    <cellStyle name="Standaard 7" xfId="18" xr:uid="{6F5F844A-715D-4CEC-9974-590CF53C632E}"/>
    <cellStyle name="Standaard 8" xfId="21" xr:uid="{95664AAA-BD32-46D9-93B6-547E2453CA1A}"/>
    <cellStyle name="Valuta 2" xfId="8" xr:uid="{00000000-0005-0000-0000-00000E000000}"/>
    <cellStyle name="Valuta 3" xfId="9" xr:uid="{00000000-0005-0000-0000-00000F000000}"/>
    <cellStyle name="Valuta 4" xfId="14" xr:uid="{F87195AA-D17F-4C33-8AD5-BB601A20A42A}"/>
    <cellStyle name="Valuta 5" xfId="16" xr:uid="{A6E7E2DF-0A79-4C95-AEBF-B0CAFF33C1FA}"/>
    <cellStyle name="Valuta 6" xfId="19" xr:uid="{81FECB23-D891-4760-AB6C-ED6A0AEBA917}"/>
    <cellStyle name="Valuta 7" xfId="22" xr:uid="{CA6CDE86-8F0F-47AD-A250-585D7935FBE3}"/>
  </cellStyles>
  <dxfs count="4">
    <dxf>
      <font>
        <b val="0"/>
        <i val="0"/>
        <strike val="0"/>
        <u/>
        <color rgb="FFFF66FF"/>
      </font>
    </dxf>
    <dxf>
      <font>
        <strike val="0"/>
        <color theme="1" tint="0.499984740745262"/>
      </font>
    </dxf>
    <dxf>
      <fill>
        <patternFill>
          <bgColor rgb="FFFFF0F0"/>
        </patternFill>
      </fill>
    </dxf>
    <dxf>
      <fill>
        <patternFill>
          <bgColor rgb="FFF0FF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24</xdr:row>
      <xdr:rowOff>304800</xdr:rowOff>
    </xdr:from>
    <xdr:ext cx="184731" cy="264560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C8AC7FE6-E83F-45CC-920C-261D3AC2EF53}"/>
            </a:ext>
          </a:extLst>
        </xdr:cNvPr>
        <xdr:cNvSpPr txBox="1"/>
      </xdr:nvSpPr>
      <xdr:spPr>
        <a:xfrm>
          <a:off x="8282940" y="910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nl-BE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eheer%20Hobby%20Praktijken\Fruitverwerkings%20Atelier\Fabricatie%20Accounting\App%20&amp;%20Ass%20Registratie\Het%20Fruitatelier_Calculatie%20Kostprijs%20Bereidingen%20&amp;%20Voorraad%20Recepten%20v24-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ISTORIEK"/>
      <sheetName val="VERSIES"/>
      <sheetName val="DATA-SET"/>
      <sheetName val="Definitie Receptuur (MZ1)"/>
      <sheetName val="Definitie Receptuur (MS1)"/>
      <sheetName val="Compositie, Kostprijs, Voorraad"/>
      <sheetName val="Verdichting_Korting"/>
      <sheetName val="Bestelformulier_Surprises"/>
      <sheetName val="DB-Etiketten"/>
      <sheetName val="Statistiek"/>
      <sheetName val="Queri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massagetortoise.com/" TargetMode="External"/><Relationship Id="rId7" Type="http://schemas.openxmlformats.org/officeDocument/2006/relationships/comments" Target="../comments1.xml"/><Relationship Id="rId2" Type="http://schemas.openxmlformats.org/officeDocument/2006/relationships/hyperlink" Target="mailto:info@hetplukpark.be" TargetMode="External"/><Relationship Id="rId1" Type="http://schemas.openxmlformats.org/officeDocument/2006/relationships/hyperlink" Target="mailto:info@hetplukpark.be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5C70C-69BE-4FA2-BDE3-B76819926B22}">
  <sheetPr codeName="Blad09">
    <tabColor rgb="FF66FF66"/>
    <pageSetUpPr fitToPage="1"/>
  </sheetPr>
  <dimension ref="A1:AM1048571"/>
  <sheetViews>
    <sheetView showGridLines="0" tabSelected="1" zoomScaleNormal="100" workbookViewId="0">
      <pane xSplit="9" ySplit="9" topLeftCell="J10" activePane="bottomRight" state="frozen"/>
      <selection pane="topRight" activeCell="J1" sqref="J1"/>
      <selection pane="bottomLeft" activeCell="A10" sqref="A10"/>
      <selection pane="bottomRight" activeCell="C10" sqref="C10"/>
    </sheetView>
  </sheetViews>
  <sheetFormatPr defaultColWidth="10" defaultRowHeight="24" customHeight="1"/>
  <cols>
    <col min="1" max="1" width="2.109375" style="2" customWidth="1"/>
    <col min="2" max="2" width="2.21875" style="2" customWidth="1"/>
    <col min="3" max="3" width="12.21875" style="2" customWidth="1"/>
    <col min="4" max="4" width="1.5546875" style="2" customWidth="1"/>
    <col min="5" max="8" width="11.109375" style="2" customWidth="1"/>
    <col min="9" max="9" width="9.88671875" style="2" customWidth="1"/>
    <col min="10" max="10" width="26.21875" style="2" customWidth="1"/>
    <col min="11" max="11" width="14.5546875" style="2" customWidth="1"/>
    <col min="12" max="12" width="7.5546875" style="2" customWidth="1"/>
    <col min="13" max="16" width="12.21875" style="2" customWidth="1"/>
    <col min="17" max="17" width="9.88671875" style="2" customWidth="1"/>
    <col min="18" max="18" width="12.21875" style="2" customWidth="1"/>
    <col min="19" max="24" width="9.88671875" style="2" customWidth="1"/>
    <col min="25" max="25" width="12.21875" style="2" customWidth="1"/>
    <col min="26" max="26" width="9.88671875" style="2" customWidth="1"/>
    <col min="27" max="27" width="9.88671875" style="2" hidden="1" customWidth="1"/>
    <col min="28" max="28" width="9.88671875" style="2" customWidth="1"/>
    <col min="29" max="30" width="2.21875" style="2" customWidth="1"/>
    <col min="31" max="31" width="21.5546875" style="2" customWidth="1"/>
    <col min="32" max="32" width="2.21875" style="2" customWidth="1"/>
    <col min="33" max="16384" width="10" style="2"/>
  </cols>
  <sheetData>
    <row r="1" spans="1:39" ht="12" customHeight="1" thickBot="1">
      <c r="A1" s="9"/>
      <c r="B1" s="137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1" t="s">
        <v>0</v>
      </c>
      <c r="AD1" s="117" t="s">
        <v>0</v>
      </c>
      <c r="AE1" s="117"/>
      <c r="AF1" s="117"/>
      <c r="AM1" s="76"/>
    </row>
    <row r="2" spans="1:39" ht="33" customHeight="1" thickTop="1" thickBot="1">
      <c r="A2" s="9"/>
      <c r="B2" s="137"/>
      <c r="C2" s="155" t="s">
        <v>272</v>
      </c>
      <c r="D2" s="156"/>
      <c r="E2" s="156"/>
      <c r="F2" s="156"/>
      <c r="G2" s="156"/>
      <c r="H2" s="156"/>
      <c r="I2" s="157"/>
      <c r="J2" s="44" t="s">
        <v>273</v>
      </c>
      <c r="K2" s="158" t="s">
        <v>274</v>
      </c>
      <c r="L2" s="159"/>
      <c r="M2" s="45" t="s">
        <v>275</v>
      </c>
      <c r="N2" s="160" t="s">
        <v>276</v>
      </c>
      <c r="O2" s="161"/>
      <c r="P2" s="161"/>
      <c r="Q2" s="162"/>
      <c r="R2" s="46" t="s">
        <v>164</v>
      </c>
      <c r="S2" s="47">
        <f>COUNTIF(K10:K114,$R$2)</f>
        <v>0</v>
      </c>
      <c r="T2" s="46" t="s">
        <v>277</v>
      </c>
      <c r="U2" s="48" t="s">
        <v>1</v>
      </c>
      <c r="V2" s="47">
        <f>COUNTIFS(F10:F114,$T$2)</f>
        <v>0</v>
      </c>
      <c r="W2" s="48" t="s">
        <v>278</v>
      </c>
      <c r="X2" s="47">
        <f>COUNTIFS(G10:G114,$T$2)</f>
        <v>0</v>
      </c>
      <c r="Y2" s="49" t="s">
        <v>279</v>
      </c>
      <c r="Z2" s="48" t="s">
        <v>2</v>
      </c>
      <c r="AA2" s="50" t="str">
        <f ca="1">IF(C7&lt;&gt;0,TODAY(),"nog geen bestelling")</f>
        <v>nog geen bestelling</v>
      </c>
      <c r="AB2" s="47">
        <f>COUNTIF(P10:P114,Y2)</f>
        <v>0</v>
      </c>
      <c r="AC2" s="51" t="s">
        <v>0</v>
      </c>
      <c r="AD2" s="163"/>
      <c r="AE2" s="42">
        <v>46091</v>
      </c>
      <c r="AF2" s="117" t="s">
        <v>0</v>
      </c>
    </row>
    <row r="3" spans="1:39" ht="21" customHeight="1" thickTop="1" thickBot="1">
      <c r="A3" s="9"/>
      <c r="B3" s="137"/>
      <c r="C3" s="10" t="s">
        <v>3</v>
      </c>
      <c r="D3" s="6"/>
      <c r="E3" s="164" t="s">
        <v>280</v>
      </c>
      <c r="F3" s="149"/>
      <c r="G3" s="149"/>
      <c r="H3" s="149"/>
      <c r="I3" s="149"/>
      <c r="J3" s="77" t="s">
        <v>360</v>
      </c>
      <c r="K3" s="165" t="s">
        <v>361</v>
      </c>
      <c r="L3" s="165"/>
      <c r="M3" s="165"/>
      <c r="N3" s="52">
        <f>IF(ISBLANK(K3),0,_xlfn.FLOOR.PRECISE(C7/7))</f>
        <v>0</v>
      </c>
      <c r="O3" s="165" t="s">
        <v>281</v>
      </c>
      <c r="P3" s="165"/>
      <c r="Q3" s="165"/>
      <c r="R3" s="143" t="s">
        <v>282</v>
      </c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51" t="s">
        <v>0</v>
      </c>
      <c r="AD3" s="163"/>
      <c r="AE3" s="145" t="s">
        <v>371</v>
      </c>
      <c r="AF3" s="117"/>
    </row>
    <row r="4" spans="1:39" ht="21" customHeight="1">
      <c r="A4" s="9"/>
      <c r="B4" s="137"/>
      <c r="C4" s="147" t="s">
        <v>283</v>
      </c>
      <c r="D4" s="6"/>
      <c r="E4" s="149" t="s">
        <v>240</v>
      </c>
      <c r="F4" s="149"/>
      <c r="G4" s="149"/>
      <c r="H4" s="149"/>
      <c r="I4" s="149"/>
      <c r="J4" s="78" t="s">
        <v>359</v>
      </c>
      <c r="K4" s="150" t="s">
        <v>362</v>
      </c>
      <c r="L4" s="150"/>
      <c r="M4" s="150"/>
      <c r="N4" s="79" t="str">
        <f>IF(C7&gt;=12,"Nu wel","Nog niet")</f>
        <v>Nog niet</v>
      </c>
      <c r="O4" s="75" t="s">
        <v>284</v>
      </c>
      <c r="P4" s="80" t="s">
        <v>363</v>
      </c>
      <c r="Q4" s="81">
        <v>0</v>
      </c>
      <c r="R4" s="151" t="s">
        <v>285</v>
      </c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51" t="s">
        <v>0</v>
      </c>
      <c r="AD4" s="163"/>
      <c r="AE4" s="146"/>
      <c r="AF4" s="117"/>
    </row>
    <row r="5" spans="1:39" ht="21" customHeight="1">
      <c r="A5" s="9"/>
      <c r="B5" s="137"/>
      <c r="C5" s="148"/>
      <c r="D5" s="6"/>
      <c r="E5" s="153" t="s">
        <v>239</v>
      </c>
      <c r="F5" s="153"/>
      <c r="G5" s="153"/>
      <c r="H5" s="153"/>
      <c r="I5" s="153"/>
      <c r="J5" s="154" t="s">
        <v>165</v>
      </c>
      <c r="K5" s="154"/>
      <c r="L5" s="154"/>
      <c r="M5" s="154"/>
      <c r="N5" s="154"/>
      <c r="O5" s="154"/>
      <c r="P5" s="79" t="str">
        <f>IF((Q4+C7)&gt;=36,"Korting","Nog niet")</f>
        <v>Nog niet</v>
      </c>
      <c r="Q5" s="3" t="s">
        <v>4</v>
      </c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51" t="s">
        <v>0</v>
      </c>
      <c r="AD5" s="163"/>
      <c r="AE5" s="146"/>
      <c r="AF5" s="117"/>
    </row>
    <row r="6" spans="1:39" s="5" customFormat="1" ht="9" customHeight="1">
      <c r="A6" s="9"/>
      <c r="B6" s="137"/>
      <c r="C6" s="6"/>
      <c r="D6" s="6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51" t="s">
        <v>0</v>
      </c>
      <c r="AD6" s="163"/>
      <c r="AE6" s="4"/>
      <c r="AF6" s="117"/>
    </row>
    <row r="7" spans="1:39" ht="33" customHeight="1">
      <c r="A7" s="9"/>
      <c r="B7" s="137"/>
      <c r="C7" s="11">
        <f>SUM(C10:C114)</f>
        <v>0</v>
      </c>
      <c r="D7" s="6"/>
      <c r="E7" s="138" t="s">
        <v>233</v>
      </c>
      <c r="F7" s="138"/>
      <c r="G7" s="138"/>
      <c r="H7" s="138"/>
      <c r="I7" s="12" t="s">
        <v>166</v>
      </c>
      <c r="J7" s="139" t="s">
        <v>5</v>
      </c>
      <c r="K7" s="139"/>
      <c r="L7" s="140" t="s">
        <v>6</v>
      </c>
      <c r="M7" s="140"/>
      <c r="N7" s="140"/>
      <c r="O7" s="140"/>
      <c r="P7" s="140"/>
      <c r="Q7" s="140"/>
      <c r="R7" s="141" t="s">
        <v>7</v>
      </c>
      <c r="S7" s="141"/>
      <c r="T7" s="141"/>
      <c r="U7" s="141"/>
      <c r="V7" s="141"/>
      <c r="W7" s="142" t="s">
        <v>286</v>
      </c>
      <c r="X7" s="142"/>
      <c r="Y7" s="129" t="s">
        <v>287</v>
      </c>
      <c r="Z7" s="129"/>
      <c r="AA7" s="130" t="s">
        <v>288</v>
      </c>
      <c r="AB7" s="37" t="s">
        <v>289</v>
      </c>
      <c r="AC7" s="51" t="s">
        <v>0</v>
      </c>
      <c r="AD7" s="163"/>
      <c r="AE7" s="132" t="s">
        <v>290</v>
      </c>
      <c r="AF7" s="117"/>
    </row>
    <row r="8" spans="1:39" ht="36" customHeight="1">
      <c r="A8" s="9"/>
      <c r="B8" s="137"/>
      <c r="C8" s="15">
        <f>SUMPRODUCT(C10:C114,AB10:AB114)*IF(C7&gt;=12,0.88,1)</f>
        <v>0</v>
      </c>
      <c r="D8" s="6"/>
      <c r="E8" s="16" t="s">
        <v>167</v>
      </c>
      <c r="F8" s="16" t="s">
        <v>168</v>
      </c>
      <c r="G8" s="16" t="s">
        <v>8</v>
      </c>
      <c r="H8" s="17" t="s">
        <v>169</v>
      </c>
      <c r="I8" s="18" t="s">
        <v>170</v>
      </c>
      <c r="J8" s="19" t="s">
        <v>9</v>
      </c>
      <c r="K8" s="20" t="s">
        <v>234</v>
      </c>
      <c r="L8" s="53" t="s">
        <v>364</v>
      </c>
      <c r="M8" s="54" t="s">
        <v>291</v>
      </c>
      <c r="N8" s="55" t="s">
        <v>10</v>
      </c>
      <c r="O8" s="56" t="s">
        <v>11</v>
      </c>
      <c r="P8" s="57" t="s">
        <v>12</v>
      </c>
      <c r="Q8" s="82" t="s">
        <v>365</v>
      </c>
      <c r="R8" s="58" t="s">
        <v>13</v>
      </c>
      <c r="S8" s="59" t="s">
        <v>292</v>
      </c>
      <c r="T8" s="60" t="s">
        <v>293</v>
      </c>
      <c r="U8" s="61" t="s">
        <v>294</v>
      </c>
      <c r="V8" s="62" t="s">
        <v>162</v>
      </c>
      <c r="W8" s="63" t="s">
        <v>295</v>
      </c>
      <c r="X8" s="63" t="s">
        <v>296</v>
      </c>
      <c r="Y8" s="64" t="s">
        <v>14</v>
      </c>
      <c r="Z8" s="64" t="s">
        <v>297</v>
      </c>
      <c r="AA8" s="131"/>
      <c r="AB8" s="64" t="s">
        <v>298</v>
      </c>
      <c r="AC8" s="51" t="s">
        <v>0</v>
      </c>
      <c r="AD8" s="163"/>
      <c r="AE8" s="133"/>
      <c r="AF8" s="117"/>
    </row>
    <row r="9" spans="1:39" ht="12" customHeight="1">
      <c r="A9" s="9"/>
      <c r="B9" s="137"/>
      <c r="C9" s="83" t="s">
        <v>15</v>
      </c>
      <c r="D9" s="21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65"/>
      <c r="X9" s="65"/>
      <c r="Y9" s="66"/>
      <c r="Z9" s="22"/>
      <c r="AA9" s="22"/>
      <c r="AB9" s="22"/>
      <c r="AC9" s="51" t="s">
        <v>0</v>
      </c>
      <c r="AD9" s="117" t="s">
        <v>0</v>
      </c>
      <c r="AE9" s="117"/>
      <c r="AF9" s="117"/>
    </row>
    <row r="10" spans="1:39" ht="33" customHeight="1">
      <c r="A10" s="38"/>
      <c r="B10" s="6"/>
      <c r="C10" s="23"/>
      <c r="D10" s="24"/>
      <c r="E10" s="25" t="s">
        <v>242</v>
      </c>
      <c r="F10" s="26" t="s">
        <v>16</v>
      </c>
      <c r="G10" s="26" t="s">
        <v>17</v>
      </c>
      <c r="H10" s="27" t="s">
        <v>140</v>
      </c>
      <c r="I10" s="30" t="s">
        <v>180</v>
      </c>
      <c r="J10" s="39" t="s">
        <v>139</v>
      </c>
      <c r="K10" s="31" t="s">
        <v>20</v>
      </c>
      <c r="L10" s="26">
        <v>0.75</v>
      </c>
      <c r="M10" s="29" t="s">
        <v>17</v>
      </c>
      <c r="N10" s="29" t="s">
        <v>17</v>
      </c>
      <c r="O10" s="29" t="s">
        <v>21</v>
      </c>
      <c r="P10" s="29" t="s">
        <v>17</v>
      </c>
      <c r="Q10" s="67">
        <v>46314</v>
      </c>
      <c r="R10" s="84">
        <v>0.19595035924232529</v>
      </c>
      <c r="S10" s="85">
        <v>0.26775899698905548</v>
      </c>
      <c r="T10" s="86">
        <v>2.680377881505791E-2</v>
      </c>
      <c r="U10" s="87">
        <v>0.74875340523490153</v>
      </c>
      <c r="V10" s="88">
        <v>1.9451657612591804E-2</v>
      </c>
      <c r="W10" s="89"/>
      <c r="X10" s="90"/>
      <c r="Y10" s="91" t="s">
        <v>22</v>
      </c>
      <c r="Z10" s="68">
        <v>360</v>
      </c>
      <c r="AA10" s="92">
        <v>8.428370441502425</v>
      </c>
      <c r="AB10" s="93">
        <f t="shared" ref="AB10:AB73" si="0">IF(AA10&lt;&gt;"",ROUND(AA10/0.5,0)*0.5,"")</f>
        <v>8.5</v>
      </c>
      <c r="AC10" s="51" t="s">
        <v>0</v>
      </c>
      <c r="AD10" s="134" t="s">
        <v>241</v>
      </c>
      <c r="AE10" s="134"/>
      <c r="AF10" s="134"/>
    </row>
    <row r="11" spans="1:39" ht="33" customHeight="1">
      <c r="A11" s="38"/>
      <c r="B11" s="6"/>
      <c r="C11" s="23"/>
      <c r="D11" s="24"/>
      <c r="E11" s="25" t="s">
        <v>242</v>
      </c>
      <c r="F11" s="26" t="s">
        <v>16</v>
      </c>
      <c r="G11" s="26" t="s">
        <v>17</v>
      </c>
      <c r="H11" s="27" t="s">
        <v>138</v>
      </c>
      <c r="I11" s="30" t="s">
        <v>180</v>
      </c>
      <c r="J11" s="39" t="s">
        <v>158</v>
      </c>
      <c r="K11" s="27" t="s">
        <v>20</v>
      </c>
      <c r="L11" s="26">
        <v>0.75</v>
      </c>
      <c r="M11" s="29" t="s">
        <v>17</v>
      </c>
      <c r="N11" s="29" t="s">
        <v>17</v>
      </c>
      <c r="O11" s="29" t="s">
        <v>21</v>
      </c>
      <c r="P11" s="29" t="s">
        <v>17</v>
      </c>
      <c r="Q11" s="67">
        <v>46326</v>
      </c>
      <c r="R11" s="84">
        <v>0.25617864388206901</v>
      </c>
      <c r="S11" s="85">
        <v>0.32292576742533063</v>
      </c>
      <c r="T11" s="86">
        <v>2.5802964564422267E-2</v>
      </c>
      <c r="U11" s="87">
        <v>0.69153425834061399</v>
      </c>
      <c r="V11" s="88">
        <v>1.896906605855089E-2</v>
      </c>
      <c r="W11" s="89"/>
      <c r="X11" s="90"/>
      <c r="Y11" s="94" t="s">
        <v>22</v>
      </c>
      <c r="Z11" s="68">
        <v>374</v>
      </c>
      <c r="AA11" s="92">
        <v>8.514697285273316</v>
      </c>
      <c r="AB11" s="93">
        <f t="shared" si="0"/>
        <v>8.5</v>
      </c>
      <c r="AC11" s="51" t="s">
        <v>0</v>
      </c>
      <c r="AD11" s="135" t="s">
        <v>299</v>
      </c>
      <c r="AE11" s="136"/>
      <c r="AF11" s="136"/>
    </row>
    <row r="12" spans="1:39" ht="33" customHeight="1">
      <c r="A12" s="38"/>
      <c r="B12" s="6"/>
      <c r="C12" s="23"/>
      <c r="D12" s="24"/>
      <c r="E12" s="25" t="s">
        <v>242</v>
      </c>
      <c r="F12" s="26" t="s">
        <v>98</v>
      </c>
      <c r="G12" s="26" t="s">
        <v>17</v>
      </c>
      <c r="H12" s="69" t="s">
        <v>136</v>
      </c>
      <c r="I12" s="30" t="s">
        <v>185</v>
      </c>
      <c r="J12" s="39" t="s">
        <v>187</v>
      </c>
      <c r="K12" s="27" t="s">
        <v>137</v>
      </c>
      <c r="L12" s="26">
        <v>1.7</v>
      </c>
      <c r="M12" s="29" t="s">
        <v>17</v>
      </c>
      <c r="N12" s="29" t="s">
        <v>300</v>
      </c>
      <c r="O12" s="29" t="s">
        <v>21</v>
      </c>
      <c r="P12" s="29" t="s">
        <v>270</v>
      </c>
      <c r="Q12" s="67">
        <v>46360</v>
      </c>
      <c r="R12" s="84">
        <v>0.1210065929783157</v>
      </c>
      <c r="S12" s="85">
        <v>0.24509315694319644</v>
      </c>
      <c r="T12" s="86">
        <v>6.636281949962651E-2</v>
      </c>
      <c r="U12" s="87">
        <v>0.7547282155654913</v>
      </c>
      <c r="V12" s="88">
        <v>6.2719901267713887E-2</v>
      </c>
      <c r="W12" s="89"/>
      <c r="X12" s="90"/>
      <c r="Y12" s="94" t="s">
        <v>22</v>
      </c>
      <c r="Z12" s="68">
        <v>358</v>
      </c>
      <c r="AA12" s="92">
        <v>7.9010791710835981</v>
      </c>
      <c r="AB12" s="93">
        <f t="shared" si="0"/>
        <v>8</v>
      </c>
      <c r="AC12" s="51" t="s">
        <v>0</v>
      </c>
      <c r="AD12" s="136"/>
      <c r="AE12" s="136"/>
      <c r="AF12" s="136"/>
    </row>
    <row r="13" spans="1:39" ht="33" customHeight="1">
      <c r="A13" s="38"/>
      <c r="B13" s="6"/>
      <c r="C13" s="23"/>
      <c r="D13" s="24"/>
      <c r="E13" s="25" t="s">
        <v>301</v>
      </c>
      <c r="F13" s="26" t="s">
        <v>98</v>
      </c>
      <c r="G13" s="26" t="s">
        <v>17</v>
      </c>
      <c r="H13" s="69" t="s">
        <v>302</v>
      </c>
      <c r="I13" s="30" t="s">
        <v>183</v>
      </c>
      <c r="J13" s="39" t="s">
        <v>271</v>
      </c>
      <c r="K13" s="27" t="s">
        <v>137</v>
      </c>
      <c r="L13" s="26">
        <v>1.7</v>
      </c>
      <c r="M13" s="29" t="s">
        <v>17</v>
      </c>
      <c r="N13" s="29" t="s">
        <v>300</v>
      </c>
      <c r="O13" s="29" t="s">
        <v>21</v>
      </c>
      <c r="P13" s="29" t="s">
        <v>270</v>
      </c>
      <c r="Q13" s="67">
        <v>46360</v>
      </c>
      <c r="R13" s="84">
        <v>0.10897329654580731</v>
      </c>
      <c r="S13" s="85">
        <v>0.22867574655604414</v>
      </c>
      <c r="T13" s="86">
        <v>5.9763480905909085E-2</v>
      </c>
      <c r="U13" s="87">
        <v>0.71448070117284612</v>
      </c>
      <c r="V13" s="88">
        <v>5.6482826529915875E-2</v>
      </c>
      <c r="W13" s="89"/>
      <c r="X13" s="90"/>
      <c r="Y13" s="94" t="s">
        <v>77</v>
      </c>
      <c r="Z13" s="68">
        <v>743</v>
      </c>
      <c r="AA13" s="92">
        <v>15.109438376698169</v>
      </c>
      <c r="AB13" s="93">
        <f t="shared" si="0"/>
        <v>15</v>
      </c>
      <c r="AC13" s="51" t="s">
        <v>0</v>
      </c>
      <c r="AD13" s="38"/>
      <c r="AE13" s="40" t="s">
        <v>277</v>
      </c>
      <c r="AF13" s="117" t="s">
        <v>0</v>
      </c>
    </row>
    <row r="14" spans="1:39" ht="33" customHeight="1">
      <c r="A14" s="38"/>
      <c r="B14" s="6"/>
      <c r="C14" s="23"/>
      <c r="D14" s="24"/>
      <c r="E14" s="25" t="s">
        <v>243</v>
      </c>
      <c r="F14" s="26" t="s">
        <v>40</v>
      </c>
      <c r="G14" s="26" t="s">
        <v>52</v>
      </c>
      <c r="H14" s="27" t="s">
        <v>135</v>
      </c>
      <c r="I14" s="30" t="s">
        <v>180</v>
      </c>
      <c r="J14" s="39" t="s">
        <v>190</v>
      </c>
      <c r="K14" s="27" t="s">
        <v>30</v>
      </c>
      <c r="L14" s="26">
        <v>1</v>
      </c>
      <c r="M14" s="29" t="s">
        <v>17</v>
      </c>
      <c r="N14" s="29" t="s">
        <v>17</v>
      </c>
      <c r="O14" s="29" t="s">
        <v>21</v>
      </c>
      <c r="P14" s="29" t="s">
        <v>17</v>
      </c>
      <c r="Q14" s="67">
        <v>46368</v>
      </c>
      <c r="R14" s="84">
        <v>0.14853226668056446</v>
      </c>
      <c r="S14" s="85">
        <v>0.24571341090018378</v>
      </c>
      <c r="T14" s="86">
        <v>4.201899649515968E-2</v>
      </c>
      <c r="U14" s="87">
        <v>0.77849148545295832</v>
      </c>
      <c r="V14" s="88">
        <v>1.4345089966254514E-2</v>
      </c>
      <c r="W14" s="89"/>
      <c r="X14" s="90"/>
      <c r="Y14" s="94" t="s">
        <v>22</v>
      </c>
      <c r="Z14" s="68">
        <v>380</v>
      </c>
      <c r="AA14" s="92">
        <v>8.5307639780085101</v>
      </c>
      <c r="AB14" s="93">
        <f t="shared" si="0"/>
        <v>8.5</v>
      </c>
      <c r="AC14" s="51" t="s">
        <v>0</v>
      </c>
      <c r="AD14" s="38"/>
      <c r="AE14" s="7" t="s">
        <v>17</v>
      </c>
      <c r="AF14" s="117"/>
    </row>
    <row r="15" spans="1:39" ht="33" customHeight="1">
      <c r="A15" s="38"/>
      <c r="B15" s="6"/>
      <c r="C15" s="23"/>
      <c r="D15" s="24"/>
      <c r="E15" s="25" t="s">
        <v>242</v>
      </c>
      <c r="F15" s="26" t="s">
        <v>24</v>
      </c>
      <c r="G15" s="26" t="s">
        <v>17</v>
      </c>
      <c r="H15" s="27" t="s">
        <v>134</v>
      </c>
      <c r="I15" s="30" t="s">
        <v>172</v>
      </c>
      <c r="J15" s="39" t="s">
        <v>186</v>
      </c>
      <c r="K15" s="27" t="s">
        <v>303</v>
      </c>
      <c r="L15" s="26">
        <v>1.3</v>
      </c>
      <c r="M15" s="29" t="s">
        <v>17</v>
      </c>
      <c r="N15" s="29" t="s">
        <v>17</v>
      </c>
      <c r="O15" s="29"/>
      <c r="P15" s="29" t="s">
        <v>17</v>
      </c>
      <c r="Q15" s="67">
        <v>46371</v>
      </c>
      <c r="R15" s="84">
        <v>0.27026296586578741</v>
      </c>
      <c r="S15" s="85">
        <v>0.33715304991756978</v>
      </c>
      <c r="T15" s="86">
        <v>4.053944487986811E-3</v>
      </c>
      <c r="U15" s="87">
        <v>0.72025080403232344</v>
      </c>
      <c r="V15" s="88">
        <v>9.4862301018891395E-3</v>
      </c>
      <c r="W15" s="89"/>
      <c r="X15" s="90"/>
      <c r="Y15" s="94" t="s">
        <v>22</v>
      </c>
      <c r="Z15" s="68">
        <v>370</v>
      </c>
      <c r="AA15" s="92">
        <v>7.9422106317914931</v>
      </c>
      <c r="AB15" s="93">
        <f t="shared" si="0"/>
        <v>8</v>
      </c>
      <c r="AC15" s="51" t="s">
        <v>0</v>
      </c>
      <c r="AD15" s="38"/>
      <c r="AE15" s="70" t="s">
        <v>304</v>
      </c>
      <c r="AF15" s="117"/>
    </row>
    <row r="16" spans="1:39" ht="33" customHeight="1">
      <c r="A16" s="38"/>
      <c r="B16" s="6"/>
      <c r="C16" s="23"/>
      <c r="D16" s="24"/>
      <c r="E16" s="25" t="s">
        <v>242</v>
      </c>
      <c r="F16" s="26" t="s">
        <v>89</v>
      </c>
      <c r="G16" s="26" t="s">
        <v>62</v>
      </c>
      <c r="H16" s="27" t="s">
        <v>133</v>
      </c>
      <c r="I16" s="30" t="s">
        <v>185</v>
      </c>
      <c r="J16" s="39" t="s">
        <v>152</v>
      </c>
      <c r="K16" s="27" t="s">
        <v>30</v>
      </c>
      <c r="L16" s="26">
        <v>1.5</v>
      </c>
      <c r="M16" s="29" t="s">
        <v>71</v>
      </c>
      <c r="N16" s="29" t="s">
        <v>17</v>
      </c>
      <c r="O16" s="29" t="s">
        <v>21</v>
      </c>
      <c r="P16" s="29" t="s">
        <v>17</v>
      </c>
      <c r="Q16" s="67">
        <v>46374</v>
      </c>
      <c r="R16" s="84">
        <v>9.2581877097558149E-2</v>
      </c>
      <c r="S16" s="85">
        <v>0.23130424719361187</v>
      </c>
      <c r="T16" s="86">
        <v>6.9378544149982638E-2</v>
      </c>
      <c r="U16" s="87">
        <v>0.79273232264784166</v>
      </c>
      <c r="V16" s="88">
        <v>1.1688461983566717E-2</v>
      </c>
      <c r="W16" s="89"/>
      <c r="X16" s="90"/>
      <c r="Y16" s="94" t="s">
        <v>22</v>
      </c>
      <c r="Z16" s="68">
        <v>360</v>
      </c>
      <c r="AA16" s="92">
        <v>8.6953607927644523</v>
      </c>
      <c r="AB16" s="93">
        <f t="shared" si="0"/>
        <v>8.5</v>
      </c>
      <c r="AC16" s="51" t="s">
        <v>0</v>
      </c>
      <c r="AD16" s="38"/>
      <c r="AE16" s="7" t="s">
        <v>31</v>
      </c>
      <c r="AF16" s="117"/>
    </row>
    <row r="17" spans="1:32" ht="33" customHeight="1">
      <c r="A17" s="38"/>
      <c r="B17" s="6"/>
      <c r="C17" s="23"/>
      <c r="D17" s="24"/>
      <c r="E17" s="25" t="s">
        <v>242</v>
      </c>
      <c r="F17" s="26" t="s">
        <v>89</v>
      </c>
      <c r="G17" s="26" t="s">
        <v>17</v>
      </c>
      <c r="H17" s="27" t="s">
        <v>131</v>
      </c>
      <c r="I17" s="30" t="s">
        <v>185</v>
      </c>
      <c r="J17" s="39" t="s">
        <v>244</v>
      </c>
      <c r="K17" s="27" t="s">
        <v>30</v>
      </c>
      <c r="L17" s="26">
        <v>2</v>
      </c>
      <c r="M17" s="29" t="s">
        <v>71</v>
      </c>
      <c r="N17" s="29" t="s">
        <v>17</v>
      </c>
      <c r="O17" s="29"/>
      <c r="P17" s="29" t="s">
        <v>17</v>
      </c>
      <c r="Q17" s="67">
        <v>46375</v>
      </c>
      <c r="R17" s="84">
        <v>0.17588602585524582</v>
      </c>
      <c r="S17" s="85">
        <v>0.23385058482103599</v>
      </c>
      <c r="T17" s="86">
        <v>4.3971506463811455E-3</v>
      </c>
      <c r="U17" s="87">
        <v>0.80916366194705847</v>
      </c>
      <c r="V17" s="88">
        <v>1.4950312197695895E-2</v>
      </c>
      <c r="W17" s="89"/>
      <c r="X17" s="90"/>
      <c r="Y17" s="94" t="s">
        <v>22</v>
      </c>
      <c r="Z17" s="68">
        <v>360</v>
      </c>
      <c r="AA17" s="92">
        <v>9.6150129627490433</v>
      </c>
      <c r="AB17" s="93">
        <f t="shared" si="0"/>
        <v>9.5</v>
      </c>
      <c r="AC17" s="51" t="s">
        <v>0</v>
      </c>
      <c r="AD17" s="38"/>
      <c r="AE17" s="7" t="s">
        <v>66</v>
      </c>
      <c r="AF17" s="117"/>
    </row>
    <row r="18" spans="1:32" ht="33" customHeight="1">
      <c r="A18" s="38"/>
      <c r="B18" s="6"/>
      <c r="C18" s="23"/>
      <c r="D18" s="24"/>
      <c r="E18" s="25" t="s">
        <v>242</v>
      </c>
      <c r="F18" s="26" t="s">
        <v>40</v>
      </c>
      <c r="G18" s="26" t="s">
        <v>52</v>
      </c>
      <c r="H18" s="27" t="s">
        <v>129</v>
      </c>
      <c r="I18" s="30" t="s">
        <v>179</v>
      </c>
      <c r="J18" s="39" t="s">
        <v>130</v>
      </c>
      <c r="K18" s="27" t="s">
        <v>30</v>
      </c>
      <c r="L18" s="26">
        <v>1</v>
      </c>
      <c r="M18" s="29" t="s">
        <v>17</v>
      </c>
      <c r="N18" s="29" t="s">
        <v>17</v>
      </c>
      <c r="O18" s="29"/>
      <c r="P18" s="29" t="s">
        <v>17</v>
      </c>
      <c r="Q18" s="67">
        <v>46378</v>
      </c>
      <c r="R18" s="84">
        <v>0.31154005359360365</v>
      </c>
      <c r="S18" s="85">
        <v>0.36175682447005514</v>
      </c>
      <c r="T18" s="86">
        <v>3.2679026600727656E-3</v>
      </c>
      <c r="U18" s="87">
        <v>0.67209864708829881</v>
      </c>
      <c r="V18" s="88">
        <v>1.6361299318097645E-2</v>
      </c>
      <c r="W18" s="89"/>
      <c r="X18" s="90"/>
      <c r="Y18" s="94" t="s">
        <v>22</v>
      </c>
      <c r="Z18" s="68">
        <v>375</v>
      </c>
      <c r="AA18" s="92">
        <v>8.9484301769782775</v>
      </c>
      <c r="AB18" s="93">
        <f t="shared" si="0"/>
        <v>9</v>
      </c>
      <c r="AC18" s="51" t="s">
        <v>0</v>
      </c>
      <c r="AD18" s="38"/>
      <c r="AE18" s="7" t="s">
        <v>37</v>
      </c>
      <c r="AF18" s="117"/>
    </row>
    <row r="19" spans="1:32" ht="33" customHeight="1">
      <c r="A19" s="38"/>
      <c r="B19" s="6"/>
      <c r="C19" s="23"/>
      <c r="D19" s="24"/>
      <c r="E19" s="25" t="s">
        <v>242</v>
      </c>
      <c r="F19" s="26" t="s">
        <v>52</v>
      </c>
      <c r="G19" s="26" t="s">
        <v>40</v>
      </c>
      <c r="H19" s="27" t="s">
        <v>126</v>
      </c>
      <c r="I19" s="30" t="s">
        <v>188</v>
      </c>
      <c r="J19" s="39" t="s">
        <v>127</v>
      </c>
      <c r="K19" s="27" t="s">
        <v>30</v>
      </c>
      <c r="L19" s="26">
        <v>1.75</v>
      </c>
      <c r="M19" s="29" t="s">
        <v>71</v>
      </c>
      <c r="N19" s="29" t="s">
        <v>204</v>
      </c>
      <c r="O19" s="29" t="s">
        <v>21</v>
      </c>
      <c r="P19" s="29" t="s">
        <v>17</v>
      </c>
      <c r="Q19" s="67">
        <v>46381</v>
      </c>
      <c r="R19" s="84">
        <v>0.17236662106703143</v>
      </c>
      <c r="S19" s="85">
        <v>0.29416324669402638</v>
      </c>
      <c r="T19" s="86">
        <v>7.8659370725034192E-2</v>
      </c>
      <c r="U19" s="87">
        <v>0.71135430916552667</v>
      </c>
      <c r="V19" s="88">
        <v>2.0519835841313266E-2</v>
      </c>
      <c r="W19" s="89"/>
      <c r="X19" s="90"/>
      <c r="Y19" s="94" t="s">
        <v>22</v>
      </c>
      <c r="Z19" s="68">
        <v>370</v>
      </c>
      <c r="AA19" s="92">
        <v>9.4385706453044307</v>
      </c>
      <c r="AB19" s="93">
        <f t="shared" si="0"/>
        <v>9.5</v>
      </c>
      <c r="AC19" s="51" t="s">
        <v>0</v>
      </c>
      <c r="AD19" s="38"/>
      <c r="AE19" s="7" t="s">
        <v>88</v>
      </c>
      <c r="AF19" s="117"/>
    </row>
    <row r="20" spans="1:32" ht="33" customHeight="1">
      <c r="A20" s="38"/>
      <c r="B20" s="6"/>
      <c r="C20" s="23"/>
      <c r="D20" s="24"/>
      <c r="E20" s="25" t="s">
        <v>243</v>
      </c>
      <c r="F20" s="26" t="s">
        <v>40</v>
      </c>
      <c r="G20" s="26" t="s">
        <v>17</v>
      </c>
      <c r="H20" s="27" t="s">
        <v>122</v>
      </c>
      <c r="I20" s="30" t="s">
        <v>180</v>
      </c>
      <c r="J20" s="39" t="s">
        <v>123</v>
      </c>
      <c r="K20" s="27" t="s">
        <v>124</v>
      </c>
      <c r="L20" s="26">
        <v>1.3</v>
      </c>
      <c r="M20" s="29" t="s">
        <v>17</v>
      </c>
      <c r="N20" s="29" t="s">
        <v>204</v>
      </c>
      <c r="O20" s="29"/>
      <c r="P20" s="29" t="s">
        <v>17</v>
      </c>
      <c r="Q20" s="67">
        <v>46382</v>
      </c>
      <c r="R20" s="84">
        <v>8.8707292814709279E-2</v>
      </c>
      <c r="S20" s="85">
        <v>0.18398698959705384</v>
      </c>
      <c r="T20" s="86">
        <v>4.8385796080750519E-2</v>
      </c>
      <c r="U20" s="87">
        <v>0.85212763097766187</v>
      </c>
      <c r="V20" s="88">
        <v>1.4811429800274186E-2</v>
      </c>
      <c r="W20" s="89"/>
      <c r="X20" s="90"/>
      <c r="Y20" s="94" t="s">
        <v>22</v>
      </c>
      <c r="Z20" s="68">
        <v>372</v>
      </c>
      <c r="AA20" s="92">
        <v>9.5199748271777285</v>
      </c>
      <c r="AB20" s="93">
        <f t="shared" si="0"/>
        <v>9.5</v>
      </c>
      <c r="AC20" s="51" t="s">
        <v>0</v>
      </c>
      <c r="AD20" s="38"/>
      <c r="AE20" s="7" t="s">
        <v>89</v>
      </c>
      <c r="AF20" s="117"/>
    </row>
    <row r="21" spans="1:32" ht="33" customHeight="1">
      <c r="A21" s="38"/>
      <c r="B21" s="6"/>
      <c r="C21" s="23"/>
      <c r="D21" s="24"/>
      <c r="E21" s="25" t="s">
        <v>242</v>
      </c>
      <c r="F21" s="26" t="s">
        <v>89</v>
      </c>
      <c r="G21" s="26" t="s">
        <v>88</v>
      </c>
      <c r="H21" s="27" t="s">
        <v>120</v>
      </c>
      <c r="I21" s="30" t="s">
        <v>185</v>
      </c>
      <c r="J21" s="39" t="s">
        <v>121</v>
      </c>
      <c r="K21" s="27" t="s">
        <v>30</v>
      </c>
      <c r="L21" s="26">
        <v>1</v>
      </c>
      <c r="M21" s="29" t="s">
        <v>71</v>
      </c>
      <c r="N21" s="29" t="s">
        <v>305</v>
      </c>
      <c r="O21" s="29" t="s">
        <v>21</v>
      </c>
      <c r="P21" s="29" t="s">
        <v>17</v>
      </c>
      <c r="Q21" s="67">
        <v>46396</v>
      </c>
      <c r="R21" s="84">
        <v>0.22547660116571405</v>
      </c>
      <c r="S21" s="85">
        <v>0.32677760115444021</v>
      </c>
      <c r="T21" s="86">
        <v>3.8612867949628531E-2</v>
      </c>
      <c r="U21" s="87">
        <v>0.65557321788931366</v>
      </c>
      <c r="V21" s="88">
        <v>1.692201891748684E-2</v>
      </c>
      <c r="W21" s="89"/>
      <c r="X21" s="90"/>
      <c r="Y21" s="94" t="s">
        <v>22</v>
      </c>
      <c r="Z21" s="68">
        <v>370</v>
      </c>
      <c r="AA21" s="92">
        <v>8.42749553350572</v>
      </c>
      <c r="AB21" s="93">
        <f t="shared" si="0"/>
        <v>8.5</v>
      </c>
      <c r="AC21" s="51" t="s">
        <v>0</v>
      </c>
      <c r="AD21" s="38"/>
      <c r="AE21" s="7" t="s">
        <v>16</v>
      </c>
      <c r="AF21" s="117"/>
    </row>
    <row r="22" spans="1:32" ht="33" customHeight="1">
      <c r="A22" s="38"/>
      <c r="B22" s="6"/>
      <c r="C22" s="23"/>
      <c r="D22" s="24"/>
      <c r="E22" s="25" t="s">
        <v>243</v>
      </c>
      <c r="F22" s="95" t="s">
        <v>245</v>
      </c>
      <c r="G22" s="26" t="s">
        <v>17</v>
      </c>
      <c r="H22" s="27" t="s">
        <v>117</v>
      </c>
      <c r="I22" s="30" t="s">
        <v>184</v>
      </c>
      <c r="J22" s="39" t="s">
        <v>118</v>
      </c>
      <c r="K22" s="27" t="s">
        <v>119</v>
      </c>
      <c r="L22" s="26">
        <v>1.7</v>
      </c>
      <c r="M22" s="29" t="s">
        <v>17</v>
      </c>
      <c r="N22" s="29" t="s">
        <v>17</v>
      </c>
      <c r="O22" s="29"/>
      <c r="P22" s="29" t="s">
        <v>17</v>
      </c>
      <c r="Q22" s="67">
        <v>46397</v>
      </c>
      <c r="R22" s="84">
        <v>0.20364415862808147</v>
      </c>
      <c r="S22" s="85">
        <v>0.27819935691318332</v>
      </c>
      <c r="T22" s="86">
        <v>6.4308681672025723E-3</v>
      </c>
      <c r="U22" s="87">
        <v>0.77706323687031087</v>
      </c>
      <c r="V22" s="88">
        <v>1.9292604501607719E-2</v>
      </c>
      <c r="W22" s="89"/>
      <c r="X22" s="90"/>
      <c r="Y22" s="94" t="s">
        <v>22</v>
      </c>
      <c r="Z22" s="68">
        <v>377</v>
      </c>
      <c r="AA22" s="92">
        <v>9.0533590618979591</v>
      </c>
      <c r="AB22" s="93">
        <f t="shared" si="0"/>
        <v>9</v>
      </c>
      <c r="AC22" s="51" t="s">
        <v>0</v>
      </c>
      <c r="AD22" s="38"/>
      <c r="AE22" s="7" t="s">
        <v>91</v>
      </c>
      <c r="AF22" s="117"/>
    </row>
    <row r="23" spans="1:32" ht="33" customHeight="1">
      <c r="A23" s="38"/>
      <c r="B23" s="6"/>
      <c r="C23" s="23"/>
      <c r="D23" s="24"/>
      <c r="E23" s="25" t="s">
        <v>242</v>
      </c>
      <c r="F23" s="26" t="s">
        <v>105</v>
      </c>
      <c r="G23" s="26" t="s">
        <v>17</v>
      </c>
      <c r="H23" s="27" t="s">
        <v>116</v>
      </c>
      <c r="I23" s="30" t="s">
        <v>229</v>
      </c>
      <c r="J23" s="39" t="s">
        <v>219</v>
      </c>
      <c r="K23" s="27" t="s">
        <v>93</v>
      </c>
      <c r="L23" s="26">
        <v>1.7</v>
      </c>
      <c r="M23" s="29" t="s">
        <v>17</v>
      </c>
      <c r="N23" s="29" t="s">
        <v>17</v>
      </c>
      <c r="O23" s="29"/>
      <c r="P23" s="29" t="s">
        <v>81</v>
      </c>
      <c r="Q23" s="67">
        <v>46398</v>
      </c>
      <c r="R23" s="84">
        <v>0.213968253968254</v>
      </c>
      <c r="S23" s="85">
        <v>0.29320634920634925</v>
      </c>
      <c r="T23" s="86">
        <v>3.80952380952381E-3</v>
      </c>
      <c r="U23" s="87">
        <v>0.7669841269841271</v>
      </c>
      <c r="V23" s="88">
        <v>1.9047619047619049E-2</v>
      </c>
      <c r="W23" s="89"/>
      <c r="X23" s="90"/>
      <c r="Y23" s="94" t="s">
        <v>22</v>
      </c>
      <c r="Z23" s="68">
        <v>375</v>
      </c>
      <c r="AA23" s="92">
        <v>9.1425441952074511</v>
      </c>
      <c r="AB23" s="93">
        <f t="shared" si="0"/>
        <v>9</v>
      </c>
      <c r="AC23" s="51" t="s">
        <v>0</v>
      </c>
      <c r="AD23" s="38"/>
      <c r="AE23" s="7" t="s">
        <v>52</v>
      </c>
      <c r="AF23" s="117"/>
    </row>
    <row r="24" spans="1:32" ht="33" customHeight="1">
      <c r="A24" s="38"/>
      <c r="B24" s="6"/>
      <c r="C24" s="23"/>
      <c r="D24" s="24"/>
      <c r="E24" s="25" t="s">
        <v>242</v>
      </c>
      <c r="F24" s="95" t="s">
        <v>245</v>
      </c>
      <c r="G24" s="26" t="s">
        <v>17</v>
      </c>
      <c r="H24" s="27" t="s">
        <v>111</v>
      </c>
      <c r="I24" s="30" t="s">
        <v>188</v>
      </c>
      <c r="J24" s="39" t="s">
        <v>112</v>
      </c>
      <c r="K24" s="27" t="s">
        <v>113</v>
      </c>
      <c r="L24" s="26">
        <v>1.7</v>
      </c>
      <c r="M24" s="29" t="s">
        <v>17</v>
      </c>
      <c r="N24" s="29" t="s">
        <v>75</v>
      </c>
      <c r="O24" s="29" t="s">
        <v>114</v>
      </c>
      <c r="P24" s="29" t="s">
        <v>17</v>
      </c>
      <c r="Q24" s="67">
        <v>46402</v>
      </c>
      <c r="R24" s="84">
        <v>0.19151584793641677</v>
      </c>
      <c r="S24" s="85">
        <v>0.28689074020875233</v>
      </c>
      <c r="T24" s="86">
        <v>2.8043392019261024E-2</v>
      </c>
      <c r="U24" s="87">
        <v>0.71955240010396582</v>
      </c>
      <c r="V24" s="88">
        <v>2.053323483946868E-2</v>
      </c>
      <c r="W24" s="89"/>
      <c r="X24" s="90"/>
      <c r="Y24" s="94" t="s">
        <v>22</v>
      </c>
      <c r="Z24" s="68">
        <v>350</v>
      </c>
      <c r="AA24" s="92">
        <v>8.4980901036776633</v>
      </c>
      <c r="AB24" s="93">
        <f t="shared" si="0"/>
        <v>8.5</v>
      </c>
      <c r="AC24" s="51" t="s">
        <v>0</v>
      </c>
      <c r="AD24" s="38"/>
      <c r="AE24" s="7" t="s">
        <v>97</v>
      </c>
      <c r="AF24" s="117"/>
    </row>
    <row r="25" spans="1:32" ht="33" customHeight="1">
      <c r="A25" s="38"/>
      <c r="B25" s="6"/>
      <c r="C25" s="23"/>
      <c r="D25" s="24"/>
      <c r="E25" s="25" t="s">
        <v>242</v>
      </c>
      <c r="F25" s="26" t="s">
        <v>105</v>
      </c>
      <c r="G25" s="26" t="s">
        <v>17</v>
      </c>
      <c r="H25" s="27" t="s">
        <v>109</v>
      </c>
      <c r="I25" s="30" t="s">
        <v>229</v>
      </c>
      <c r="J25" s="39" t="s">
        <v>191</v>
      </c>
      <c r="K25" s="27" t="s">
        <v>93</v>
      </c>
      <c r="L25" s="26">
        <v>1.7</v>
      </c>
      <c r="M25" s="29" t="s">
        <v>17</v>
      </c>
      <c r="N25" s="29" t="s">
        <v>86</v>
      </c>
      <c r="O25" s="29"/>
      <c r="P25" s="29" t="s">
        <v>96</v>
      </c>
      <c r="Q25" s="67">
        <v>46404</v>
      </c>
      <c r="R25" s="84">
        <v>0.20341856194377733</v>
      </c>
      <c r="S25" s="85">
        <v>0.28591608984319816</v>
      </c>
      <c r="T25" s="86">
        <v>9.8884023167113994E-3</v>
      </c>
      <c r="U25" s="87">
        <v>0.73244808588783727</v>
      </c>
      <c r="V25" s="88">
        <v>2.1754485096765076E-2</v>
      </c>
      <c r="W25" s="89"/>
      <c r="X25" s="90"/>
      <c r="Y25" s="94" t="s">
        <v>22</v>
      </c>
      <c r="Z25" s="68">
        <v>377</v>
      </c>
      <c r="AA25" s="92">
        <v>9.6353454720114922</v>
      </c>
      <c r="AB25" s="93">
        <f t="shared" si="0"/>
        <v>9.5</v>
      </c>
      <c r="AC25" s="51" t="s">
        <v>0</v>
      </c>
      <c r="AD25" s="38"/>
      <c r="AE25" s="7" t="s">
        <v>98</v>
      </c>
      <c r="AF25" s="117"/>
    </row>
    <row r="26" spans="1:32" ht="33" customHeight="1">
      <c r="A26" s="38"/>
      <c r="B26" s="6"/>
      <c r="C26" s="23"/>
      <c r="D26" s="24"/>
      <c r="E26" s="25" t="s">
        <v>242</v>
      </c>
      <c r="F26" s="26" t="s">
        <v>105</v>
      </c>
      <c r="G26" s="26" t="s">
        <v>17</v>
      </c>
      <c r="H26" s="27" t="s">
        <v>108</v>
      </c>
      <c r="I26" s="30" t="s">
        <v>229</v>
      </c>
      <c r="J26" s="39" t="s">
        <v>218</v>
      </c>
      <c r="K26" s="27" t="s">
        <v>93</v>
      </c>
      <c r="L26" s="26">
        <v>1.7</v>
      </c>
      <c r="M26" s="29" t="s">
        <v>17</v>
      </c>
      <c r="N26" s="29" t="s">
        <v>86</v>
      </c>
      <c r="O26" s="29"/>
      <c r="P26" s="29" t="s">
        <v>17</v>
      </c>
      <c r="Q26" s="67">
        <v>46404</v>
      </c>
      <c r="R26" s="84">
        <v>0.18968133535660092</v>
      </c>
      <c r="S26" s="85">
        <v>0.27086494688922613</v>
      </c>
      <c r="T26" s="86">
        <v>7.9666160849772381E-3</v>
      </c>
      <c r="U26" s="87">
        <v>0.75493171471927156</v>
      </c>
      <c r="V26" s="88">
        <v>1.7450682852807285E-2</v>
      </c>
      <c r="W26" s="89"/>
      <c r="X26" s="90"/>
      <c r="Y26" s="94" t="s">
        <v>22</v>
      </c>
      <c r="Z26" s="68">
        <v>386</v>
      </c>
      <c r="AA26" s="92">
        <v>9.8747726613877767</v>
      </c>
      <c r="AB26" s="93">
        <f t="shared" si="0"/>
        <v>10</v>
      </c>
      <c r="AC26" s="51" t="s">
        <v>0</v>
      </c>
      <c r="AD26" s="38"/>
      <c r="AE26" s="7" t="s">
        <v>24</v>
      </c>
      <c r="AF26" s="117"/>
    </row>
    <row r="27" spans="1:32" ht="33" customHeight="1">
      <c r="A27" s="38"/>
      <c r="B27" s="6"/>
      <c r="C27" s="23"/>
      <c r="D27" s="24"/>
      <c r="E27" s="25" t="s">
        <v>242</v>
      </c>
      <c r="F27" s="26" t="s">
        <v>105</v>
      </c>
      <c r="G27" s="26" t="s">
        <v>17</v>
      </c>
      <c r="H27" s="69" t="s">
        <v>104</v>
      </c>
      <c r="I27" s="30" t="s">
        <v>229</v>
      </c>
      <c r="J27" s="39" t="s">
        <v>161</v>
      </c>
      <c r="K27" s="27" t="s">
        <v>103</v>
      </c>
      <c r="L27" s="26">
        <v>1.7</v>
      </c>
      <c r="M27" s="29" t="s">
        <v>17</v>
      </c>
      <c r="N27" s="29" t="s">
        <v>86</v>
      </c>
      <c r="O27" s="29"/>
      <c r="P27" s="29" t="s">
        <v>96</v>
      </c>
      <c r="Q27" s="67">
        <v>46409</v>
      </c>
      <c r="R27" s="84">
        <v>0.25937990107371217</v>
      </c>
      <c r="S27" s="85">
        <v>0.33791772228254319</v>
      </c>
      <c r="T27" s="86">
        <v>1.3873808662082278E-2</v>
      </c>
      <c r="U27" s="87">
        <v>0.65086258897333826</v>
      </c>
      <c r="V27" s="88">
        <v>1.737242128121607E-2</v>
      </c>
      <c r="W27" s="89"/>
      <c r="X27" s="90"/>
      <c r="Y27" s="94" t="s">
        <v>22</v>
      </c>
      <c r="Z27" s="68">
        <v>391</v>
      </c>
      <c r="AA27" s="92">
        <v>9.3616723854701984</v>
      </c>
      <c r="AB27" s="93">
        <f t="shared" si="0"/>
        <v>9.5</v>
      </c>
      <c r="AC27" s="51" t="s">
        <v>0</v>
      </c>
      <c r="AD27" s="38"/>
      <c r="AE27" s="7" t="s">
        <v>56</v>
      </c>
      <c r="AF27" s="117"/>
    </row>
    <row r="28" spans="1:32" ht="33" customHeight="1">
      <c r="A28" s="38"/>
      <c r="B28" s="6"/>
      <c r="C28" s="23"/>
      <c r="D28" s="24"/>
      <c r="E28" s="25" t="s">
        <v>243</v>
      </c>
      <c r="F28" s="26" t="s">
        <v>105</v>
      </c>
      <c r="G28" s="26" t="s">
        <v>17</v>
      </c>
      <c r="H28" s="69" t="s">
        <v>306</v>
      </c>
      <c r="I28" s="30" t="s">
        <v>173</v>
      </c>
      <c r="J28" s="39" t="s">
        <v>106</v>
      </c>
      <c r="K28" s="27" t="s">
        <v>103</v>
      </c>
      <c r="L28" s="26">
        <v>1.7</v>
      </c>
      <c r="M28" s="29" t="s">
        <v>17</v>
      </c>
      <c r="N28" s="29" t="s">
        <v>86</v>
      </c>
      <c r="O28" s="29"/>
      <c r="P28" s="29" t="s">
        <v>96</v>
      </c>
      <c r="Q28" s="67">
        <v>46409</v>
      </c>
      <c r="R28" s="84">
        <v>0.25937990107371217</v>
      </c>
      <c r="S28" s="85">
        <v>0.33791772228254319</v>
      </c>
      <c r="T28" s="86">
        <v>1.3873808662082278E-2</v>
      </c>
      <c r="U28" s="87">
        <v>0.65086258897333826</v>
      </c>
      <c r="V28" s="88">
        <v>1.737242128121607E-2</v>
      </c>
      <c r="W28" s="89"/>
      <c r="X28" s="90"/>
      <c r="Y28" s="94" t="s">
        <v>27</v>
      </c>
      <c r="Z28" s="68">
        <v>662</v>
      </c>
      <c r="AA28" s="92">
        <v>14.068663046356072</v>
      </c>
      <c r="AB28" s="93">
        <f t="shared" si="0"/>
        <v>14</v>
      </c>
      <c r="AC28" s="51" t="s">
        <v>0</v>
      </c>
      <c r="AD28" s="38"/>
      <c r="AE28" s="7" t="s">
        <v>105</v>
      </c>
      <c r="AF28" s="117"/>
    </row>
    <row r="29" spans="1:32" ht="33" customHeight="1">
      <c r="A29" s="38"/>
      <c r="B29" s="6"/>
      <c r="C29" s="23"/>
      <c r="D29" s="24"/>
      <c r="E29" s="25" t="s">
        <v>242</v>
      </c>
      <c r="F29" s="26" t="s">
        <v>105</v>
      </c>
      <c r="G29" s="26" t="s">
        <v>32</v>
      </c>
      <c r="H29" s="27" t="s">
        <v>101</v>
      </c>
      <c r="I29" s="30" t="s">
        <v>229</v>
      </c>
      <c r="J29" s="39" t="s">
        <v>102</v>
      </c>
      <c r="K29" s="27" t="s">
        <v>103</v>
      </c>
      <c r="L29" s="26">
        <v>1.7</v>
      </c>
      <c r="M29" s="29" t="s">
        <v>17</v>
      </c>
      <c r="N29" s="29" t="s">
        <v>86</v>
      </c>
      <c r="O29" s="29"/>
      <c r="P29" s="29" t="s">
        <v>96</v>
      </c>
      <c r="Q29" s="67">
        <v>46412</v>
      </c>
      <c r="R29" s="84">
        <v>0.21276595744680848</v>
      </c>
      <c r="S29" s="85">
        <v>0.27673758865248221</v>
      </c>
      <c r="T29" s="86">
        <v>8.1560283687943259E-3</v>
      </c>
      <c r="U29" s="87">
        <v>0.73120567375886525</v>
      </c>
      <c r="V29" s="88">
        <v>2.0567375886524821E-2</v>
      </c>
      <c r="W29" s="89"/>
      <c r="X29" s="90"/>
      <c r="Y29" s="94" t="s">
        <v>22</v>
      </c>
      <c r="Z29" s="68">
        <v>368</v>
      </c>
      <c r="AA29" s="92">
        <v>9.1700816379513199</v>
      </c>
      <c r="AB29" s="93">
        <f t="shared" si="0"/>
        <v>9</v>
      </c>
      <c r="AC29" s="51" t="s">
        <v>0</v>
      </c>
      <c r="AD29" s="38"/>
      <c r="AE29" s="7" t="s">
        <v>107</v>
      </c>
      <c r="AF29" s="117"/>
    </row>
    <row r="30" spans="1:32" ht="33" customHeight="1">
      <c r="A30" s="38"/>
      <c r="B30" s="6"/>
      <c r="C30" s="23"/>
      <c r="D30" s="24"/>
      <c r="E30" s="25" t="s">
        <v>246</v>
      </c>
      <c r="F30" s="26" t="s">
        <v>98</v>
      </c>
      <c r="G30" s="26" t="s">
        <v>17</v>
      </c>
      <c r="H30" s="27" t="s">
        <v>307</v>
      </c>
      <c r="I30" s="30" t="s">
        <v>183</v>
      </c>
      <c r="J30" s="39" t="s">
        <v>99</v>
      </c>
      <c r="K30" s="27" t="s">
        <v>100</v>
      </c>
      <c r="L30" s="26">
        <v>0.7</v>
      </c>
      <c r="M30" s="29" t="s">
        <v>17</v>
      </c>
      <c r="N30" s="29" t="s">
        <v>300</v>
      </c>
      <c r="O30" s="29"/>
      <c r="P30" s="29" t="s">
        <v>17</v>
      </c>
      <c r="Q30" s="67">
        <v>46414</v>
      </c>
      <c r="R30" s="84">
        <v>0.22184300341296928</v>
      </c>
      <c r="S30" s="85">
        <v>0.28341296928327642</v>
      </c>
      <c r="T30" s="86">
        <v>5.1194539249146756E-3</v>
      </c>
      <c r="U30" s="87">
        <v>0.70622866894197944</v>
      </c>
      <c r="V30" s="88">
        <v>1.5358361774744027E-2</v>
      </c>
      <c r="W30" s="89"/>
      <c r="X30" s="90"/>
      <c r="Y30" s="94" t="s">
        <v>77</v>
      </c>
      <c r="Z30" s="68">
        <v>795</v>
      </c>
      <c r="AA30" s="92">
        <v>13.895475032340929</v>
      </c>
      <c r="AB30" s="93">
        <f t="shared" si="0"/>
        <v>14</v>
      </c>
      <c r="AC30" s="51" t="s">
        <v>0</v>
      </c>
      <c r="AD30" s="38"/>
      <c r="AE30" s="7" t="s">
        <v>62</v>
      </c>
      <c r="AF30" s="117"/>
    </row>
    <row r="31" spans="1:32" ht="33" customHeight="1">
      <c r="A31" s="38"/>
      <c r="B31" s="6"/>
      <c r="C31" s="23"/>
      <c r="D31" s="24"/>
      <c r="E31" s="25" t="s">
        <v>242</v>
      </c>
      <c r="F31" s="26" t="s">
        <v>105</v>
      </c>
      <c r="G31" s="26" t="s">
        <v>17</v>
      </c>
      <c r="H31" s="27" t="s">
        <v>94</v>
      </c>
      <c r="I31" s="30" t="s">
        <v>229</v>
      </c>
      <c r="J31" s="39" t="s">
        <v>95</v>
      </c>
      <c r="K31" s="27" t="s">
        <v>103</v>
      </c>
      <c r="L31" s="26">
        <v>1.7</v>
      </c>
      <c r="M31" s="29" t="s">
        <v>17</v>
      </c>
      <c r="N31" s="29" t="s">
        <v>86</v>
      </c>
      <c r="O31" s="29"/>
      <c r="P31" s="29" t="s">
        <v>96</v>
      </c>
      <c r="Q31" s="67">
        <v>46416</v>
      </c>
      <c r="R31" s="84">
        <v>0.23485204321277595</v>
      </c>
      <c r="S31" s="85">
        <v>0.31501487396273681</v>
      </c>
      <c r="T31" s="86">
        <v>8.2981055268514167E-3</v>
      </c>
      <c r="U31" s="87">
        <v>0.70847033035854079</v>
      </c>
      <c r="V31" s="88">
        <v>2.2232660090809455E-2</v>
      </c>
      <c r="W31" s="89"/>
      <c r="X31" s="90"/>
      <c r="Y31" s="94" t="s">
        <v>22</v>
      </c>
      <c r="Z31" s="68">
        <v>378</v>
      </c>
      <c r="AA31" s="92">
        <v>9.2046830969825102</v>
      </c>
      <c r="AB31" s="93">
        <f t="shared" si="0"/>
        <v>9</v>
      </c>
      <c r="AC31" s="51" t="s">
        <v>0</v>
      </c>
      <c r="AD31" s="38"/>
      <c r="AE31" s="7" t="s">
        <v>110</v>
      </c>
      <c r="AF31" s="117"/>
    </row>
    <row r="32" spans="1:32" ht="33" customHeight="1">
      <c r="A32" s="38"/>
      <c r="B32" s="6"/>
      <c r="C32" s="23"/>
      <c r="D32" s="24"/>
      <c r="E32" s="25" t="s">
        <v>242</v>
      </c>
      <c r="F32" s="26" t="s">
        <v>105</v>
      </c>
      <c r="G32" s="26" t="s">
        <v>17</v>
      </c>
      <c r="H32" s="27" t="s">
        <v>92</v>
      </c>
      <c r="I32" s="30" t="s">
        <v>229</v>
      </c>
      <c r="J32" s="39" t="s">
        <v>143</v>
      </c>
      <c r="K32" s="27" t="s">
        <v>103</v>
      </c>
      <c r="L32" s="26">
        <v>1.7</v>
      </c>
      <c r="M32" s="29" t="s">
        <v>17</v>
      </c>
      <c r="N32" s="29" t="s">
        <v>86</v>
      </c>
      <c r="O32" s="29"/>
      <c r="P32" s="29" t="s">
        <v>17</v>
      </c>
      <c r="Q32" s="67">
        <v>46417</v>
      </c>
      <c r="R32" s="84">
        <v>0.23415977961432508</v>
      </c>
      <c r="S32" s="85">
        <v>0.31294765840220384</v>
      </c>
      <c r="T32" s="86">
        <v>7.9201101928374658E-3</v>
      </c>
      <c r="U32" s="87">
        <v>0.71212121212121215</v>
      </c>
      <c r="V32" s="88">
        <v>1.928374655647383E-2</v>
      </c>
      <c r="W32" s="89"/>
      <c r="X32" s="90"/>
      <c r="Y32" s="94" t="s">
        <v>22</v>
      </c>
      <c r="Z32" s="68">
        <v>382</v>
      </c>
      <c r="AA32" s="92">
        <v>9.2776826611981154</v>
      </c>
      <c r="AB32" s="93">
        <f t="shared" si="0"/>
        <v>9.5</v>
      </c>
      <c r="AC32" s="51" t="s">
        <v>0</v>
      </c>
      <c r="AD32" s="38"/>
      <c r="AE32" s="7" t="s">
        <v>115</v>
      </c>
      <c r="AF32" s="117"/>
    </row>
    <row r="33" spans="1:32" ht="33" customHeight="1">
      <c r="A33" s="38"/>
      <c r="B33" s="6"/>
      <c r="C33" s="23"/>
      <c r="D33" s="24"/>
      <c r="E33" s="25" t="s">
        <v>67</v>
      </c>
      <c r="F33" s="26" t="s">
        <v>37</v>
      </c>
      <c r="G33" s="26" t="s">
        <v>62</v>
      </c>
      <c r="H33" s="69" t="s">
        <v>90</v>
      </c>
      <c r="I33" s="30" t="s">
        <v>184</v>
      </c>
      <c r="J33" s="39" t="s">
        <v>156</v>
      </c>
      <c r="K33" s="27" t="s">
        <v>157</v>
      </c>
      <c r="L33" s="26">
        <v>0.5</v>
      </c>
      <c r="M33" s="29" t="s">
        <v>17</v>
      </c>
      <c r="N33" s="29" t="s">
        <v>75</v>
      </c>
      <c r="O33" s="29"/>
      <c r="P33" s="29" t="s">
        <v>87</v>
      </c>
      <c r="Q33" s="67">
        <v>46421</v>
      </c>
      <c r="R33" s="84">
        <v>0.18690798376184031</v>
      </c>
      <c r="S33" s="85">
        <v>0.27575947225981057</v>
      </c>
      <c r="T33" s="86">
        <v>1.6491880920162381E-2</v>
      </c>
      <c r="U33" s="87">
        <v>0.7121109607577808</v>
      </c>
      <c r="V33" s="88">
        <v>7.9499323410013537E-3</v>
      </c>
      <c r="W33" s="89"/>
      <c r="X33" s="90"/>
      <c r="Y33" s="94" t="s">
        <v>27</v>
      </c>
      <c r="Z33" s="68">
        <v>572</v>
      </c>
      <c r="AA33" s="92">
        <v>7.572853494329391</v>
      </c>
      <c r="AB33" s="93">
        <f t="shared" si="0"/>
        <v>7.5</v>
      </c>
      <c r="AC33" s="51" t="s">
        <v>0</v>
      </c>
      <c r="AD33" s="38"/>
      <c r="AE33" s="7" t="s">
        <v>23</v>
      </c>
      <c r="AF33" s="117"/>
    </row>
    <row r="34" spans="1:32" ht="33" customHeight="1">
      <c r="A34" s="38"/>
      <c r="B34" s="6"/>
      <c r="C34" s="23"/>
      <c r="D34" s="24"/>
      <c r="E34" s="25" t="s">
        <v>67</v>
      </c>
      <c r="F34" s="26" t="s">
        <v>37</v>
      </c>
      <c r="G34" s="26" t="s">
        <v>62</v>
      </c>
      <c r="H34" s="69" t="s">
        <v>308</v>
      </c>
      <c r="I34" s="30" t="s">
        <v>184</v>
      </c>
      <c r="J34" s="39" t="s">
        <v>156</v>
      </c>
      <c r="K34" s="27" t="s">
        <v>157</v>
      </c>
      <c r="L34" s="26">
        <v>0.5</v>
      </c>
      <c r="M34" s="29" t="s">
        <v>17</v>
      </c>
      <c r="N34" s="29" t="s">
        <v>75</v>
      </c>
      <c r="O34" s="29"/>
      <c r="P34" s="29" t="s">
        <v>87</v>
      </c>
      <c r="Q34" s="67">
        <v>46421</v>
      </c>
      <c r="R34" s="84">
        <v>0.18690798376184031</v>
      </c>
      <c r="S34" s="85">
        <v>0.27575947225981057</v>
      </c>
      <c r="T34" s="86">
        <v>1.6491880920162381E-2</v>
      </c>
      <c r="U34" s="87">
        <v>0.7121109607577808</v>
      </c>
      <c r="V34" s="88">
        <v>7.9499323410013537E-3</v>
      </c>
      <c r="W34" s="89"/>
      <c r="X34" s="90"/>
      <c r="Y34" s="94" t="s">
        <v>77</v>
      </c>
      <c r="Z34" s="68">
        <v>741</v>
      </c>
      <c r="AA34" s="92">
        <v>9.8058414619637873</v>
      </c>
      <c r="AB34" s="93">
        <f t="shared" si="0"/>
        <v>10</v>
      </c>
      <c r="AC34" s="51" t="s">
        <v>0</v>
      </c>
      <c r="AD34" s="38"/>
      <c r="AE34" s="7" t="s">
        <v>32</v>
      </c>
      <c r="AF34" s="117"/>
    </row>
    <row r="35" spans="1:32" ht="33" customHeight="1">
      <c r="A35" s="38"/>
      <c r="B35" s="6"/>
      <c r="C35" s="23"/>
      <c r="D35" s="24"/>
      <c r="E35" s="25" t="s">
        <v>243</v>
      </c>
      <c r="F35" s="26" t="s">
        <v>62</v>
      </c>
      <c r="G35" s="26" t="s">
        <v>62</v>
      </c>
      <c r="H35" s="69" t="s">
        <v>213</v>
      </c>
      <c r="I35" s="30" t="s">
        <v>205</v>
      </c>
      <c r="J35" s="39" t="s">
        <v>214</v>
      </c>
      <c r="K35" s="27" t="s">
        <v>215</v>
      </c>
      <c r="L35" s="26">
        <v>0.5</v>
      </c>
      <c r="M35" s="29" t="s">
        <v>216</v>
      </c>
      <c r="N35" s="29" t="s">
        <v>310</v>
      </c>
      <c r="O35" s="29"/>
      <c r="P35" s="29" t="s">
        <v>87</v>
      </c>
      <c r="Q35" s="67">
        <v>46433</v>
      </c>
      <c r="R35" s="84">
        <v>0.12071938901207194</v>
      </c>
      <c r="S35" s="85">
        <v>0.20892338014289233</v>
      </c>
      <c r="T35" s="86">
        <v>3.6954915003695491E-3</v>
      </c>
      <c r="U35" s="87">
        <v>0.84257206208425717</v>
      </c>
      <c r="V35" s="88">
        <v>4.6809559004680956E-3</v>
      </c>
      <c r="W35" s="89"/>
      <c r="X35" s="90"/>
      <c r="Y35" s="94" t="s">
        <v>209</v>
      </c>
      <c r="Z35" s="68">
        <v>900</v>
      </c>
      <c r="AA35" s="92">
        <v>16.090834865848429</v>
      </c>
      <c r="AB35" s="93">
        <f t="shared" si="0"/>
        <v>16</v>
      </c>
      <c r="AC35" s="51" t="s">
        <v>0</v>
      </c>
      <c r="AD35" s="38"/>
      <c r="AE35" s="7" t="s">
        <v>28</v>
      </c>
      <c r="AF35" s="117"/>
    </row>
    <row r="36" spans="1:32" ht="33" customHeight="1">
      <c r="A36" s="38"/>
      <c r="B36" s="6"/>
      <c r="C36" s="23"/>
      <c r="D36" s="24"/>
      <c r="E36" s="25" t="s">
        <v>67</v>
      </c>
      <c r="F36" s="26" t="s">
        <v>62</v>
      </c>
      <c r="G36" s="26" t="s">
        <v>62</v>
      </c>
      <c r="H36" s="69" t="s">
        <v>309</v>
      </c>
      <c r="I36" s="30" t="s">
        <v>205</v>
      </c>
      <c r="J36" s="39" t="s">
        <v>214</v>
      </c>
      <c r="K36" s="27" t="s">
        <v>215</v>
      </c>
      <c r="L36" s="26">
        <v>0.5</v>
      </c>
      <c r="M36" s="29" t="s">
        <v>216</v>
      </c>
      <c r="N36" s="29" t="s">
        <v>310</v>
      </c>
      <c r="O36" s="29"/>
      <c r="P36" s="29" t="s">
        <v>87</v>
      </c>
      <c r="Q36" s="67">
        <v>46433</v>
      </c>
      <c r="R36" s="84">
        <v>0.11196815128141328</v>
      </c>
      <c r="S36" s="85">
        <v>0.2010500124409057</v>
      </c>
      <c r="T36" s="86">
        <v>3.732271709380443E-3</v>
      </c>
      <c r="U36" s="87">
        <v>0.85095794973874095</v>
      </c>
      <c r="V36" s="88">
        <v>4.727544165215228E-3</v>
      </c>
      <c r="W36" s="89"/>
      <c r="X36" s="90"/>
      <c r="Y36" s="91" t="s">
        <v>217</v>
      </c>
      <c r="Z36" s="68">
        <v>1370</v>
      </c>
      <c r="AA36" s="92">
        <v>23.784418151947577</v>
      </c>
      <c r="AB36" s="93">
        <f t="shared" si="0"/>
        <v>24</v>
      </c>
      <c r="AC36" s="51" t="s">
        <v>0</v>
      </c>
      <c r="AD36" s="38"/>
      <c r="AE36" s="7" t="s">
        <v>125</v>
      </c>
      <c r="AF36" s="117"/>
    </row>
    <row r="37" spans="1:32" ht="33" customHeight="1">
      <c r="A37" s="38"/>
      <c r="B37" s="6"/>
      <c r="C37" s="23"/>
      <c r="D37" s="24"/>
      <c r="E37" s="25" t="s">
        <v>67</v>
      </c>
      <c r="F37" s="26" t="s">
        <v>37</v>
      </c>
      <c r="G37" s="26" t="s">
        <v>62</v>
      </c>
      <c r="H37" s="27" t="s">
        <v>84</v>
      </c>
      <c r="I37" s="30" t="s">
        <v>255</v>
      </c>
      <c r="J37" s="39" t="s">
        <v>85</v>
      </c>
      <c r="K37" s="27" t="s">
        <v>311</v>
      </c>
      <c r="L37" s="26">
        <v>0.5</v>
      </c>
      <c r="M37" s="29" t="s">
        <v>17</v>
      </c>
      <c r="N37" s="29" t="s">
        <v>86</v>
      </c>
      <c r="O37" s="29"/>
      <c r="P37" s="29" t="s">
        <v>17</v>
      </c>
      <c r="Q37" s="67">
        <v>46435</v>
      </c>
      <c r="R37" s="84">
        <v>0.14074595355383532</v>
      </c>
      <c r="S37" s="85">
        <v>0.23414496833216045</v>
      </c>
      <c r="T37" s="86">
        <v>7.3891625615763543E-3</v>
      </c>
      <c r="U37" s="87">
        <v>0.81914144968332159</v>
      </c>
      <c r="V37" s="88">
        <v>4.9261083743842365E-3</v>
      </c>
      <c r="W37" s="89"/>
      <c r="X37" s="90"/>
      <c r="Y37" s="94" t="s">
        <v>27</v>
      </c>
      <c r="Z37" s="68">
        <v>585</v>
      </c>
      <c r="AA37" s="92">
        <v>8.5168761830670139</v>
      </c>
      <c r="AB37" s="93">
        <f t="shared" si="0"/>
        <v>8.5</v>
      </c>
      <c r="AC37" s="51" t="s">
        <v>0</v>
      </c>
      <c r="AD37" s="38"/>
      <c r="AE37" s="7" t="s">
        <v>128</v>
      </c>
      <c r="AF37" s="117"/>
    </row>
    <row r="38" spans="1:32" ht="33" customHeight="1">
      <c r="A38" s="38"/>
      <c r="B38" s="6"/>
      <c r="C38" s="23"/>
      <c r="D38" s="24"/>
      <c r="E38" s="25" t="s">
        <v>67</v>
      </c>
      <c r="F38" s="26" t="s">
        <v>24</v>
      </c>
      <c r="G38" s="26" t="s">
        <v>17</v>
      </c>
      <c r="H38" s="27" t="s">
        <v>82</v>
      </c>
      <c r="I38" s="30" t="s">
        <v>173</v>
      </c>
      <c r="J38" s="39" t="s">
        <v>83</v>
      </c>
      <c r="K38" s="27" t="s">
        <v>312</v>
      </c>
      <c r="L38" s="26">
        <v>0.75</v>
      </c>
      <c r="M38" s="29" t="s">
        <v>17</v>
      </c>
      <c r="N38" s="29" t="s">
        <v>17</v>
      </c>
      <c r="O38" s="29"/>
      <c r="P38" s="29" t="s">
        <v>17</v>
      </c>
      <c r="Q38" s="67">
        <v>46437</v>
      </c>
      <c r="R38" s="84">
        <v>0.24489795918367352</v>
      </c>
      <c r="S38" s="85">
        <v>0.31836734693877555</v>
      </c>
      <c r="T38" s="86">
        <v>4.0816326530612249E-3</v>
      </c>
      <c r="U38" s="87">
        <v>0.73469387755102056</v>
      </c>
      <c r="V38" s="88">
        <v>2.0408163265306128E-2</v>
      </c>
      <c r="W38" s="89"/>
      <c r="X38" s="90"/>
      <c r="Y38" s="94" t="s">
        <v>77</v>
      </c>
      <c r="Z38" s="68">
        <v>745</v>
      </c>
      <c r="AA38" s="92">
        <v>13.714061194708785</v>
      </c>
      <c r="AB38" s="93">
        <f t="shared" si="0"/>
        <v>13.5</v>
      </c>
      <c r="AC38" s="51" t="s">
        <v>0</v>
      </c>
      <c r="AD38" s="38"/>
      <c r="AE38" s="7" t="s">
        <v>132</v>
      </c>
      <c r="AF38" s="117"/>
    </row>
    <row r="39" spans="1:32" ht="33" customHeight="1">
      <c r="A39" s="38"/>
      <c r="B39" s="6"/>
      <c r="C39" s="23"/>
      <c r="D39" s="24"/>
      <c r="E39" s="25" t="s">
        <v>301</v>
      </c>
      <c r="F39" s="26" t="s">
        <v>37</v>
      </c>
      <c r="G39" s="26" t="s">
        <v>62</v>
      </c>
      <c r="H39" s="69" t="s">
        <v>79</v>
      </c>
      <c r="I39" s="30" t="s">
        <v>255</v>
      </c>
      <c r="J39" s="39" t="s">
        <v>192</v>
      </c>
      <c r="K39" s="27" t="s">
        <v>80</v>
      </c>
      <c r="L39" s="26">
        <v>0.5</v>
      </c>
      <c r="M39" s="29" t="s">
        <v>17</v>
      </c>
      <c r="N39" s="29" t="s">
        <v>313</v>
      </c>
      <c r="O39" s="29"/>
      <c r="P39" s="29" t="s">
        <v>81</v>
      </c>
      <c r="Q39" s="67">
        <v>46442</v>
      </c>
      <c r="R39" s="84">
        <v>0.13111888111888112</v>
      </c>
      <c r="S39" s="85">
        <v>0.25165209790209792</v>
      </c>
      <c r="T39" s="86">
        <v>5.2666083916083919E-2</v>
      </c>
      <c r="U39" s="87">
        <v>0.76660839160839156</v>
      </c>
      <c r="V39" s="88">
        <v>1.048951048951049E-2</v>
      </c>
      <c r="W39" s="89"/>
      <c r="X39" s="90"/>
      <c r="Y39" s="94" t="s">
        <v>27</v>
      </c>
      <c r="Z39" s="68">
        <v>575</v>
      </c>
      <c r="AA39" s="92">
        <v>8.4448540605043831</v>
      </c>
      <c r="AB39" s="93">
        <f t="shared" si="0"/>
        <v>8.5</v>
      </c>
      <c r="AC39" s="51" t="s">
        <v>0</v>
      </c>
      <c r="AD39" s="38"/>
      <c r="AE39" s="7" t="s">
        <v>40</v>
      </c>
      <c r="AF39" s="117"/>
    </row>
    <row r="40" spans="1:32" ht="33" customHeight="1">
      <c r="A40" s="38"/>
      <c r="B40" s="6"/>
      <c r="C40" s="23"/>
      <c r="D40" s="24"/>
      <c r="E40" s="25" t="s">
        <v>67</v>
      </c>
      <c r="F40" s="26" t="s">
        <v>37</v>
      </c>
      <c r="G40" s="26" t="s">
        <v>62</v>
      </c>
      <c r="H40" s="69" t="s">
        <v>314</v>
      </c>
      <c r="I40" s="30" t="s">
        <v>255</v>
      </c>
      <c r="J40" s="39" t="s">
        <v>192</v>
      </c>
      <c r="K40" s="27" t="s">
        <v>80</v>
      </c>
      <c r="L40" s="26">
        <v>0.5</v>
      </c>
      <c r="M40" s="29" t="s">
        <v>17</v>
      </c>
      <c r="N40" s="29" t="s">
        <v>313</v>
      </c>
      <c r="O40" s="29"/>
      <c r="P40" s="29" t="s">
        <v>81</v>
      </c>
      <c r="Q40" s="67">
        <v>46442</v>
      </c>
      <c r="R40" s="84">
        <v>0.13111888111888112</v>
      </c>
      <c r="S40" s="85">
        <v>0.25165209790209792</v>
      </c>
      <c r="T40" s="86">
        <v>5.2666083916083919E-2</v>
      </c>
      <c r="U40" s="87">
        <v>0.76660839160839156</v>
      </c>
      <c r="V40" s="88">
        <v>1.048951048951049E-2</v>
      </c>
      <c r="W40" s="89"/>
      <c r="X40" s="90"/>
      <c r="Y40" s="91" t="s">
        <v>77</v>
      </c>
      <c r="Z40" s="68">
        <v>771</v>
      </c>
      <c r="AA40" s="92">
        <v>10.807803743952947</v>
      </c>
      <c r="AB40" s="93">
        <f t="shared" si="0"/>
        <v>11</v>
      </c>
      <c r="AC40" s="51" t="s">
        <v>0</v>
      </c>
      <c r="AD40" s="38"/>
      <c r="AE40" s="40" t="s">
        <v>279</v>
      </c>
      <c r="AF40" s="117"/>
    </row>
    <row r="41" spans="1:32" ht="33" customHeight="1">
      <c r="A41" s="38"/>
      <c r="B41" s="6"/>
      <c r="C41" s="23"/>
      <c r="D41" s="24"/>
      <c r="E41" s="25" t="s">
        <v>243</v>
      </c>
      <c r="F41" s="26" t="s">
        <v>16</v>
      </c>
      <c r="G41" s="26" t="s">
        <v>17</v>
      </c>
      <c r="H41" s="27" t="s">
        <v>78</v>
      </c>
      <c r="I41" s="30" t="s">
        <v>171</v>
      </c>
      <c r="J41" s="39" t="s">
        <v>193</v>
      </c>
      <c r="K41" s="27" t="s">
        <v>194</v>
      </c>
      <c r="L41" s="26">
        <v>1.75</v>
      </c>
      <c r="M41" s="29" t="s">
        <v>71</v>
      </c>
      <c r="N41" s="29" t="s">
        <v>17</v>
      </c>
      <c r="O41" s="29"/>
      <c r="P41" s="29" t="s">
        <v>17</v>
      </c>
      <c r="Q41" s="67">
        <v>46449</v>
      </c>
      <c r="R41" s="84">
        <v>0.17094017094017092</v>
      </c>
      <c r="S41" s="85">
        <v>0.22692307692307689</v>
      </c>
      <c r="T41" s="86">
        <v>1.2820512820512818E-2</v>
      </c>
      <c r="U41" s="87">
        <v>0.8048433048433048</v>
      </c>
      <c r="V41" s="88">
        <v>2.4216524216524215E-2</v>
      </c>
      <c r="W41" s="89"/>
      <c r="X41" s="90"/>
      <c r="Y41" s="94" t="s">
        <v>22</v>
      </c>
      <c r="Z41" s="68">
        <v>349</v>
      </c>
      <c r="AA41" s="92">
        <v>9.0303212608174679</v>
      </c>
      <c r="AB41" s="93">
        <f t="shared" si="0"/>
        <v>9</v>
      </c>
      <c r="AC41" s="51" t="s">
        <v>0</v>
      </c>
      <c r="AD41" s="38"/>
      <c r="AE41" s="70" t="s">
        <v>17</v>
      </c>
      <c r="AF41" s="117"/>
    </row>
    <row r="42" spans="1:32" ht="33" customHeight="1">
      <c r="A42" s="38"/>
      <c r="B42" s="6"/>
      <c r="C42" s="23"/>
      <c r="D42" s="24"/>
      <c r="E42" s="25" t="s">
        <v>67</v>
      </c>
      <c r="F42" s="26" t="s">
        <v>37</v>
      </c>
      <c r="G42" s="26" t="s">
        <v>17</v>
      </c>
      <c r="H42" s="27" t="s">
        <v>72</v>
      </c>
      <c r="I42" s="30" t="s">
        <v>255</v>
      </c>
      <c r="J42" s="39" t="s">
        <v>73</v>
      </c>
      <c r="K42" s="27" t="s">
        <v>74</v>
      </c>
      <c r="L42" s="26">
        <v>0.5</v>
      </c>
      <c r="M42" s="29" t="s">
        <v>17</v>
      </c>
      <c r="N42" s="29" t="s">
        <v>75</v>
      </c>
      <c r="O42" s="29" t="s">
        <v>76</v>
      </c>
      <c r="P42" s="29" t="s">
        <v>17</v>
      </c>
      <c r="Q42" s="67">
        <v>46449</v>
      </c>
      <c r="R42" s="84">
        <v>4.065040650406504E-2</v>
      </c>
      <c r="S42" s="85">
        <v>0.20210569105691056</v>
      </c>
      <c r="T42" s="86">
        <v>1.8292682926829267E-2</v>
      </c>
      <c r="U42" s="87">
        <v>0.77886178861788613</v>
      </c>
      <c r="V42" s="88">
        <v>1.1382113821138212E-2</v>
      </c>
      <c r="W42" s="89"/>
      <c r="X42" s="90"/>
      <c r="Y42" s="94" t="s">
        <v>77</v>
      </c>
      <c r="Z42" s="68">
        <v>734</v>
      </c>
      <c r="AA42" s="92">
        <v>11.145941835093286</v>
      </c>
      <c r="AB42" s="93">
        <f t="shared" si="0"/>
        <v>11</v>
      </c>
      <c r="AC42" s="51" t="s">
        <v>0</v>
      </c>
      <c r="AD42" s="38"/>
      <c r="AE42" s="70" t="s">
        <v>304</v>
      </c>
      <c r="AF42" s="117"/>
    </row>
    <row r="43" spans="1:32" ht="33" customHeight="1">
      <c r="A43" s="38"/>
      <c r="B43" s="6"/>
      <c r="C43" s="23"/>
      <c r="D43" s="24"/>
      <c r="E43" s="25" t="s">
        <v>242</v>
      </c>
      <c r="F43" s="26" t="s">
        <v>16</v>
      </c>
      <c r="G43" s="26" t="s">
        <v>245</v>
      </c>
      <c r="H43" s="27" t="s">
        <v>70</v>
      </c>
      <c r="I43" s="30" t="s">
        <v>171</v>
      </c>
      <c r="J43" s="39" t="s">
        <v>247</v>
      </c>
      <c r="K43" s="27" t="s">
        <v>189</v>
      </c>
      <c r="L43" s="26">
        <v>0.75</v>
      </c>
      <c r="M43" s="29" t="s">
        <v>71</v>
      </c>
      <c r="N43" s="29" t="s">
        <v>17</v>
      </c>
      <c r="O43" s="29" t="s">
        <v>21</v>
      </c>
      <c r="P43" s="29" t="s">
        <v>17</v>
      </c>
      <c r="Q43" s="67">
        <v>46458</v>
      </c>
      <c r="R43" s="84">
        <v>0.14218009478672985</v>
      </c>
      <c r="S43" s="85">
        <v>0.27241706161137441</v>
      </c>
      <c r="T43" s="86">
        <v>8.3953960731211918E-2</v>
      </c>
      <c r="U43" s="87">
        <v>0.7176709546377793</v>
      </c>
      <c r="V43" s="88">
        <v>1.8280297901150981E-2</v>
      </c>
      <c r="W43" s="89"/>
      <c r="X43" s="90"/>
      <c r="Y43" s="94" t="s">
        <v>22</v>
      </c>
      <c r="Z43" s="68">
        <v>363</v>
      </c>
      <c r="AA43" s="92">
        <v>8.0740157348680555</v>
      </c>
      <c r="AB43" s="93">
        <f t="shared" si="0"/>
        <v>8</v>
      </c>
      <c r="AC43" s="51" t="s">
        <v>0</v>
      </c>
      <c r="AD43" s="38"/>
      <c r="AE43" s="7" t="s">
        <v>163</v>
      </c>
      <c r="AF43" s="117"/>
    </row>
    <row r="44" spans="1:32" ht="33" customHeight="1">
      <c r="A44" s="38"/>
      <c r="B44" s="6"/>
      <c r="C44" s="23"/>
      <c r="D44" s="24"/>
      <c r="E44" s="25" t="s">
        <v>243</v>
      </c>
      <c r="F44" s="26" t="s">
        <v>37</v>
      </c>
      <c r="G44" s="26" t="s">
        <v>17</v>
      </c>
      <c r="H44" s="27" t="s">
        <v>210</v>
      </c>
      <c r="I44" s="30" t="s">
        <v>205</v>
      </c>
      <c r="J44" s="39" t="s">
        <v>211</v>
      </c>
      <c r="K44" s="27" t="s">
        <v>212</v>
      </c>
      <c r="L44" s="26">
        <v>0.5</v>
      </c>
      <c r="M44" s="29" t="s">
        <v>66</v>
      </c>
      <c r="N44" s="29" t="s">
        <v>201</v>
      </c>
      <c r="O44" s="29"/>
      <c r="P44" s="29" t="s">
        <v>17</v>
      </c>
      <c r="Q44" s="67">
        <v>46470</v>
      </c>
      <c r="R44" s="84">
        <v>0.15406836783822819</v>
      </c>
      <c r="S44" s="85">
        <v>0.25273952816562345</v>
      </c>
      <c r="T44" s="86">
        <v>4.6701974000962918E-2</v>
      </c>
      <c r="U44" s="87">
        <v>0.79152623976889736</v>
      </c>
      <c r="V44" s="88">
        <v>1.5888300433317282E-2</v>
      </c>
      <c r="W44" s="89"/>
      <c r="X44" s="90"/>
      <c r="Y44" s="94" t="s">
        <v>209</v>
      </c>
      <c r="Z44" s="68">
        <v>905</v>
      </c>
      <c r="AA44" s="92">
        <v>13.455127041250973</v>
      </c>
      <c r="AB44" s="93">
        <f t="shared" si="0"/>
        <v>13.5</v>
      </c>
      <c r="AC44" s="51" t="s">
        <v>0</v>
      </c>
      <c r="AD44" s="38"/>
      <c r="AE44" s="7" t="s">
        <v>43</v>
      </c>
      <c r="AF44" s="117"/>
    </row>
    <row r="45" spans="1:32" ht="33" customHeight="1">
      <c r="A45" s="38"/>
      <c r="B45" s="6"/>
      <c r="C45" s="23"/>
      <c r="D45" s="24"/>
      <c r="E45" s="25" t="s">
        <v>301</v>
      </c>
      <c r="F45" s="26" t="s">
        <v>37</v>
      </c>
      <c r="G45" s="26" t="s">
        <v>17</v>
      </c>
      <c r="H45" s="69" t="s">
        <v>207</v>
      </c>
      <c r="I45" s="30" t="s">
        <v>205</v>
      </c>
      <c r="J45" s="39" t="s">
        <v>208</v>
      </c>
      <c r="K45" s="27" t="s">
        <v>65</v>
      </c>
      <c r="L45" s="26">
        <v>0.5</v>
      </c>
      <c r="M45" s="29" t="s">
        <v>66</v>
      </c>
      <c r="N45" s="29" t="s">
        <v>316</v>
      </c>
      <c r="O45" s="29"/>
      <c r="P45" s="29" t="s">
        <v>17</v>
      </c>
      <c r="Q45" s="67">
        <v>46478</v>
      </c>
      <c r="R45" s="84">
        <v>0.18691588785046728</v>
      </c>
      <c r="S45" s="85">
        <v>0.31479750778816196</v>
      </c>
      <c r="T45" s="86">
        <v>0.15996884735202493</v>
      </c>
      <c r="U45" s="87">
        <v>0.62928348909657317</v>
      </c>
      <c r="V45" s="88">
        <v>6.2305295950155761E-3</v>
      </c>
      <c r="W45" s="89"/>
      <c r="X45" s="90"/>
      <c r="Y45" s="94" t="s">
        <v>206</v>
      </c>
      <c r="Z45" s="68">
        <v>591</v>
      </c>
      <c r="AA45" s="92">
        <v>9.1281811256804186</v>
      </c>
      <c r="AB45" s="93">
        <f t="shared" si="0"/>
        <v>9</v>
      </c>
      <c r="AC45" s="51" t="s">
        <v>0</v>
      </c>
      <c r="AD45" s="38"/>
      <c r="AE45" s="7" t="s">
        <v>44</v>
      </c>
      <c r="AF45" s="117"/>
    </row>
    <row r="46" spans="1:32" ht="33" customHeight="1">
      <c r="A46" s="38"/>
      <c r="B46" s="6"/>
      <c r="C46" s="23"/>
      <c r="D46" s="24"/>
      <c r="E46" s="25" t="s">
        <v>243</v>
      </c>
      <c r="F46" s="26" t="s">
        <v>37</v>
      </c>
      <c r="G46" s="26" t="s">
        <v>17</v>
      </c>
      <c r="H46" s="69" t="s">
        <v>315</v>
      </c>
      <c r="I46" s="30" t="s">
        <v>205</v>
      </c>
      <c r="J46" s="39" t="s">
        <v>208</v>
      </c>
      <c r="K46" s="27" t="s">
        <v>65</v>
      </c>
      <c r="L46" s="26">
        <v>0.5</v>
      </c>
      <c r="M46" s="29" t="s">
        <v>66</v>
      </c>
      <c r="N46" s="29" t="s">
        <v>316</v>
      </c>
      <c r="O46" s="29"/>
      <c r="P46" s="29" t="s">
        <v>17</v>
      </c>
      <c r="Q46" s="67">
        <v>46478</v>
      </c>
      <c r="R46" s="84">
        <v>0.18691588785046728</v>
      </c>
      <c r="S46" s="85">
        <v>0.31479750778816196</v>
      </c>
      <c r="T46" s="86">
        <v>0.15996884735202493</v>
      </c>
      <c r="U46" s="87">
        <v>0.62928348909657317</v>
      </c>
      <c r="V46" s="88">
        <v>6.2305295950155761E-3</v>
      </c>
      <c r="W46" s="89"/>
      <c r="X46" s="90"/>
      <c r="Y46" s="94" t="s">
        <v>209</v>
      </c>
      <c r="Z46" s="68">
        <v>971</v>
      </c>
      <c r="AA46" s="92">
        <v>13.740736105697799</v>
      </c>
      <c r="AB46" s="93">
        <f t="shared" si="0"/>
        <v>13.5</v>
      </c>
      <c r="AC46" s="51" t="s">
        <v>0</v>
      </c>
      <c r="AD46" s="38"/>
      <c r="AE46" s="7" t="s">
        <v>47</v>
      </c>
      <c r="AF46" s="117"/>
    </row>
    <row r="47" spans="1:32" ht="33" customHeight="1">
      <c r="A47" s="38"/>
      <c r="B47" s="6"/>
      <c r="C47" s="23"/>
      <c r="D47" s="24"/>
      <c r="E47" s="25" t="s">
        <v>242</v>
      </c>
      <c r="F47" s="26" t="s">
        <v>56</v>
      </c>
      <c r="G47" s="26" t="s">
        <v>62</v>
      </c>
      <c r="H47" s="27" t="s">
        <v>63</v>
      </c>
      <c r="I47" s="30" t="s">
        <v>269</v>
      </c>
      <c r="J47" s="39" t="s">
        <v>238</v>
      </c>
      <c r="K47" s="27" t="s">
        <v>160</v>
      </c>
      <c r="L47" s="26">
        <v>1.5</v>
      </c>
      <c r="M47" s="29" t="s">
        <v>17</v>
      </c>
      <c r="N47" s="29" t="s">
        <v>17</v>
      </c>
      <c r="O47" s="29"/>
      <c r="P47" s="29" t="s">
        <v>317</v>
      </c>
      <c r="Q47" s="67">
        <v>46484</v>
      </c>
      <c r="R47" s="84">
        <v>0.32139115860046091</v>
      </c>
      <c r="S47" s="85">
        <v>0.36831133459040433</v>
      </c>
      <c r="T47" s="86">
        <v>4.1902367483762836E-3</v>
      </c>
      <c r="U47" s="87">
        <v>0.62497381102032268</v>
      </c>
      <c r="V47" s="88">
        <v>5.3635030379216422E-2</v>
      </c>
      <c r="W47" s="89"/>
      <c r="X47" s="90"/>
      <c r="Y47" s="94" t="s">
        <v>22</v>
      </c>
      <c r="Z47" s="68">
        <v>385</v>
      </c>
      <c r="AA47" s="92">
        <v>8.484618278598381</v>
      </c>
      <c r="AB47" s="93">
        <f t="shared" si="0"/>
        <v>8.5</v>
      </c>
      <c r="AC47" s="51" t="s">
        <v>0</v>
      </c>
      <c r="AD47" s="38"/>
      <c r="AE47" s="7" t="s">
        <v>51</v>
      </c>
      <c r="AF47" s="117"/>
    </row>
    <row r="48" spans="1:32" ht="33" customHeight="1">
      <c r="A48" s="38"/>
      <c r="B48" s="6"/>
      <c r="C48" s="23"/>
      <c r="D48" s="24"/>
      <c r="E48" s="25" t="s">
        <v>243</v>
      </c>
      <c r="F48" s="26" t="s">
        <v>56</v>
      </c>
      <c r="G48" s="26" t="s">
        <v>57</v>
      </c>
      <c r="H48" s="69" t="s">
        <v>58</v>
      </c>
      <c r="I48" s="30" t="s">
        <v>269</v>
      </c>
      <c r="J48" s="39" t="s">
        <v>59</v>
      </c>
      <c r="K48" s="27" t="s">
        <v>195</v>
      </c>
      <c r="L48" s="26">
        <v>1.25</v>
      </c>
      <c r="M48" s="29" t="s">
        <v>60</v>
      </c>
      <c r="N48" s="29" t="s">
        <v>17</v>
      </c>
      <c r="O48" s="29"/>
      <c r="P48" s="29" t="s">
        <v>151</v>
      </c>
      <c r="Q48" s="67">
        <v>46485</v>
      </c>
      <c r="R48" s="84">
        <v>0.21903405979629834</v>
      </c>
      <c r="S48" s="85">
        <v>0.29471689847771332</v>
      </c>
      <c r="T48" s="86">
        <v>5.4758514949074582E-3</v>
      </c>
      <c r="U48" s="87">
        <v>0.76924761800459973</v>
      </c>
      <c r="V48" s="88">
        <v>1.171832219910196E-2</v>
      </c>
      <c r="W48" s="89"/>
      <c r="X48" s="90"/>
      <c r="Y48" s="96" t="s">
        <v>22</v>
      </c>
      <c r="Z48" s="68">
        <v>361</v>
      </c>
      <c r="AA48" s="92">
        <v>7.2531293817579501</v>
      </c>
      <c r="AB48" s="93">
        <f t="shared" si="0"/>
        <v>7.5</v>
      </c>
      <c r="AC48" s="51" t="s">
        <v>0</v>
      </c>
      <c r="AD48" s="38"/>
      <c r="AE48" s="7" t="s">
        <v>55</v>
      </c>
      <c r="AF48" s="117"/>
    </row>
    <row r="49" spans="1:32" ht="33" customHeight="1">
      <c r="A49" s="38"/>
      <c r="B49" s="6"/>
      <c r="C49" s="23"/>
      <c r="D49" s="24"/>
      <c r="E49" s="25" t="s">
        <v>243</v>
      </c>
      <c r="F49" s="26" t="s">
        <v>40</v>
      </c>
      <c r="G49" s="26" t="s">
        <v>52</v>
      </c>
      <c r="H49" s="27" t="s">
        <v>53</v>
      </c>
      <c r="I49" s="30" t="s">
        <v>179</v>
      </c>
      <c r="J49" s="39" t="s">
        <v>54</v>
      </c>
      <c r="K49" s="31" t="s">
        <v>30</v>
      </c>
      <c r="L49" s="26">
        <v>2</v>
      </c>
      <c r="M49" s="29" t="s">
        <v>17</v>
      </c>
      <c r="N49" s="29" t="s">
        <v>17</v>
      </c>
      <c r="O49" s="29"/>
      <c r="P49" s="29" t="s">
        <v>17</v>
      </c>
      <c r="Q49" s="67">
        <v>46524</v>
      </c>
      <c r="R49" s="84">
        <v>0.29097963142580024</v>
      </c>
      <c r="S49" s="85">
        <v>0.3439864209505335</v>
      </c>
      <c r="T49" s="86">
        <v>6.7895247332686723E-3</v>
      </c>
      <c r="U49" s="87">
        <v>0.69059165858389915</v>
      </c>
      <c r="V49" s="88">
        <v>1.8428709990300683E-2</v>
      </c>
      <c r="W49" s="89"/>
      <c r="X49" s="90"/>
      <c r="Y49" s="91" t="s">
        <v>22</v>
      </c>
      <c r="Z49" s="68">
        <v>375</v>
      </c>
      <c r="AA49" s="92">
        <v>9.6744718406302557</v>
      </c>
      <c r="AB49" s="93">
        <f t="shared" si="0"/>
        <v>9.5</v>
      </c>
      <c r="AC49" s="51" t="s">
        <v>0</v>
      </c>
      <c r="AD49" s="38"/>
      <c r="AE49" s="7" t="s">
        <v>154</v>
      </c>
      <c r="AF49" s="117"/>
    </row>
    <row r="50" spans="1:32" ht="33" customHeight="1">
      <c r="A50" s="38"/>
      <c r="B50" s="6"/>
      <c r="C50" s="23"/>
      <c r="D50" s="24"/>
      <c r="E50" s="25" t="s">
        <v>242</v>
      </c>
      <c r="F50" s="26" t="s">
        <v>32</v>
      </c>
      <c r="G50" s="26" t="s">
        <v>17</v>
      </c>
      <c r="H50" s="27" t="s">
        <v>48</v>
      </c>
      <c r="I50" s="30" t="s">
        <v>268</v>
      </c>
      <c r="J50" s="39" t="s">
        <v>49</v>
      </c>
      <c r="K50" s="27" t="s">
        <v>237</v>
      </c>
      <c r="L50" s="26">
        <v>1.8</v>
      </c>
      <c r="M50" s="29" t="s">
        <v>17</v>
      </c>
      <c r="N50" s="29" t="s">
        <v>318</v>
      </c>
      <c r="O50" s="29"/>
      <c r="P50" s="29" t="s">
        <v>17</v>
      </c>
      <c r="Q50" s="67">
        <v>46534</v>
      </c>
      <c r="R50" s="84">
        <v>0.21604938271604943</v>
      </c>
      <c r="S50" s="85">
        <v>0.26738683127572022</v>
      </c>
      <c r="T50" s="86">
        <v>0.110082304526749</v>
      </c>
      <c r="U50" s="87">
        <v>0.60673868312757206</v>
      </c>
      <c r="V50" s="88">
        <v>1.7489711934156382E-2</v>
      </c>
      <c r="W50" s="89"/>
      <c r="X50" s="90"/>
      <c r="Y50" s="94" t="s">
        <v>22</v>
      </c>
      <c r="Z50" s="68">
        <v>364</v>
      </c>
      <c r="AA50" s="92">
        <v>7.6869845858184593</v>
      </c>
      <c r="AB50" s="93">
        <f t="shared" si="0"/>
        <v>7.5</v>
      </c>
      <c r="AC50" s="51" t="s">
        <v>0</v>
      </c>
      <c r="AD50" s="38"/>
      <c r="AE50" s="7" t="s">
        <v>61</v>
      </c>
      <c r="AF50" s="117"/>
    </row>
    <row r="51" spans="1:32" ht="33" customHeight="1">
      <c r="A51" s="38"/>
      <c r="B51" s="6"/>
      <c r="C51" s="23"/>
      <c r="D51" s="24"/>
      <c r="E51" s="25" t="s">
        <v>242</v>
      </c>
      <c r="F51" s="26" t="s">
        <v>32</v>
      </c>
      <c r="G51" s="26" t="s">
        <v>17</v>
      </c>
      <c r="H51" s="27" t="s">
        <v>45</v>
      </c>
      <c r="I51" s="30" t="s">
        <v>268</v>
      </c>
      <c r="J51" s="39" t="s">
        <v>46</v>
      </c>
      <c r="K51" s="27" t="s">
        <v>196</v>
      </c>
      <c r="L51" s="26">
        <v>0.3</v>
      </c>
      <c r="M51" s="29" t="s">
        <v>17</v>
      </c>
      <c r="N51" s="29" t="s">
        <v>319</v>
      </c>
      <c r="O51" s="29"/>
      <c r="P51" s="29" t="s">
        <v>320</v>
      </c>
      <c r="Q51" s="67">
        <v>46536</v>
      </c>
      <c r="R51" s="84">
        <v>0.18132398071021483</v>
      </c>
      <c r="S51" s="85">
        <v>0.22779482683033758</v>
      </c>
      <c r="T51" s="86">
        <v>4.8224462954844366E-2</v>
      </c>
      <c r="U51" s="87">
        <v>0.74901359053046901</v>
      </c>
      <c r="V51" s="88">
        <v>5.1468654099079351E-2</v>
      </c>
      <c r="W51" s="89"/>
      <c r="X51" s="90"/>
      <c r="Y51" s="94" t="s">
        <v>22</v>
      </c>
      <c r="Z51" s="68">
        <v>362</v>
      </c>
      <c r="AA51" s="92">
        <v>7.3067000849126638</v>
      </c>
      <c r="AB51" s="93">
        <f t="shared" si="0"/>
        <v>7.5</v>
      </c>
      <c r="AC51" s="51" t="s">
        <v>0</v>
      </c>
      <c r="AD51" s="38"/>
      <c r="AE51" s="7" t="s">
        <v>64</v>
      </c>
      <c r="AF51" s="117"/>
    </row>
    <row r="52" spans="1:32" ht="33" customHeight="1">
      <c r="A52" s="38"/>
      <c r="B52" s="6"/>
      <c r="C52" s="23"/>
      <c r="D52" s="24"/>
      <c r="E52" s="25" t="s">
        <v>242</v>
      </c>
      <c r="F52" s="26" t="s">
        <v>40</v>
      </c>
      <c r="G52" s="26" t="s">
        <v>32</v>
      </c>
      <c r="H52" s="27" t="s">
        <v>41</v>
      </c>
      <c r="I52" s="30" t="s">
        <v>178</v>
      </c>
      <c r="J52" s="39" t="s">
        <v>42</v>
      </c>
      <c r="K52" s="27" t="s">
        <v>50</v>
      </c>
      <c r="L52" s="26">
        <v>1.3</v>
      </c>
      <c r="M52" s="29" t="s">
        <v>17</v>
      </c>
      <c r="N52" s="29" t="s">
        <v>17</v>
      </c>
      <c r="O52" s="29"/>
      <c r="P52" s="29" t="s">
        <v>17</v>
      </c>
      <c r="Q52" s="67">
        <v>46539</v>
      </c>
      <c r="R52" s="84">
        <v>0.26589595375722547</v>
      </c>
      <c r="S52" s="85">
        <v>0.30289017341040469</v>
      </c>
      <c r="T52" s="86">
        <v>8.0924855491329491E-3</v>
      </c>
      <c r="U52" s="87">
        <v>0.71676300578034691</v>
      </c>
      <c r="V52" s="88">
        <v>1.7341040462427751E-2</v>
      </c>
      <c r="W52" s="89"/>
      <c r="X52" s="90"/>
      <c r="Y52" s="94" t="s">
        <v>22</v>
      </c>
      <c r="Z52" s="68">
        <v>384</v>
      </c>
      <c r="AA52" s="92">
        <v>8.2813505310197062</v>
      </c>
      <c r="AB52" s="93">
        <f t="shared" si="0"/>
        <v>8.5</v>
      </c>
      <c r="AC52" s="51" t="s">
        <v>0</v>
      </c>
      <c r="AD52" s="38"/>
      <c r="AE52" s="7" t="s">
        <v>155</v>
      </c>
      <c r="AF52" s="117"/>
    </row>
    <row r="53" spans="1:32" ht="33" customHeight="1">
      <c r="A53" s="38"/>
      <c r="B53" s="6"/>
      <c r="C53" s="23"/>
      <c r="D53" s="24"/>
      <c r="E53" s="25" t="s">
        <v>242</v>
      </c>
      <c r="F53" s="26" t="s">
        <v>32</v>
      </c>
      <c r="G53" s="26" t="s">
        <v>17</v>
      </c>
      <c r="H53" s="27" t="s">
        <v>38</v>
      </c>
      <c r="I53" s="30" t="s">
        <v>177</v>
      </c>
      <c r="J53" s="39" t="s">
        <v>236</v>
      </c>
      <c r="K53" s="27" t="s">
        <v>39</v>
      </c>
      <c r="L53" s="26">
        <v>0.3</v>
      </c>
      <c r="M53" s="29" t="s">
        <v>17</v>
      </c>
      <c r="N53" s="29" t="s">
        <v>17</v>
      </c>
      <c r="O53" s="29"/>
      <c r="P53" s="29" t="s">
        <v>17</v>
      </c>
      <c r="Q53" s="67">
        <v>46540</v>
      </c>
      <c r="R53" s="84">
        <v>0.16628701594533027</v>
      </c>
      <c r="S53" s="85">
        <v>0.18268792710706147</v>
      </c>
      <c r="T53" s="86">
        <v>4.5558086560364454E-3</v>
      </c>
      <c r="U53" s="87">
        <v>0.82004555808656032</v>
      </c>
      <c r="V53" s="88">
        <v>1.3667425968109336E-2</v>
      </c>
      <c r="W53" s="89"/>
      <c r="X53" s="90"/>
      <c r="Y53" s="94" t="s">
        <v>22</v>
      </c>
      <c r="Z53" s="68">
        <v>338</v>
      </c>
      <c r="AA53" s="92">
        <v>6.0078181851029981</v>
      </c>
      <c r="AB53" s="93">
        <f t="shared" si="0"/>
        <v>6</v>
      </c>
      <c r="AC53" s="51" t="s">
        <v>0</v>
      </c>
      <c r="AD53" s="38"/>
      <c r="AE53" s="7" t="s">
        <v>68</v>
      </c>
      <c r="AF53" s="117"/>
    </row>
    <row r="54" spans="1:32" ht="33" customHeight="1">
      <c r="A54" s="38"/>
      <c r="B54" s="6"/>
      <c r="C54" s="23"/>
      <c r="D54" s="24"/>
      <c r="E54" s="25" t="s">
        <v>242</v>
      </c>
      <c r="F54" s="26" t="s">
        <v>16</v>
      </c>
      <c r="G54" s="26" t="s">
        <v>31</v>
      </c>
      <c r="H54" s="27" t="s">
        <v>36</v>
      </c>
      <c r="I54" s="30" t="s">
        <v>171</v>
      </c>
      <c r="J54" s="39" t="s">
        <v>248</v>
      </c>
      <c r="K54" s="27" t="s">
        <v>30</v>
      </c>
      <c r="L54" s="26">
        <v>0.75</v>
      </c>
      <c r="M54" s="29" t="s">
        <v>37</v>
      </c>
      <c r="N54" s="29" t="s">
        <v>17</v>
      </c>
      <c r="O54" s="29"/>
      <c r="P54" s="29" t="s">
        <v>17</v>
      </c>
      <c r="Q54" s="67">
        <v>46542</v>
      </c>
      <c r="R54" s="84">
        <v>0.20955882352941177</v>
      </c>
      <c r="S54" s="85">
        <v>0.25735294117647056</v>
      </c>
      <c r="T54" s="86">
        <v>3.6764705882352941E-3</v>
      </c>
      <c r="U54" s="87">
        <v>0.7720588235294118</v>
      </c>
      <c r="V54" s="88">
        <v>1.8382352941176471E-2</v>
      </c>
      <c r="W54" s="89"/>
      <c r="X54" s="90"/>
      <c r="Y54" s="94" t="s">
        <v>22</v>
      </c>
      <c r="Z54" s="68">
        <v>386</v>
      </c>
      <c r="AA54" s="92">
        <v>8.1659404669462603</v>
      </c>
      <c r="AB54" s="93">
        <f t="shared" si="0"/>
        <v>8</v>
      </c>
      <c r="AC54" s="51" t="s">
        <v>0</v>
      </c>
      <c r="AD54" s="38"/>
      <c r="AE54" s="7" t="s">
        <v>69</v>
      </c>
      <c r="AF54" s="117"/>
    </row>
    <row r="55" spans="1:32" ht="33" customHeight="1">
      <c r="A55" s="38"/>
      <c r="B55" s="6"/>
      <c r="C55" s="23"/>
      <c r="D55" s="24"/>
      <c r="E55" s="25" t="s">
        <v>242</v>
      </c>
      <c r="F55" s="26" t="s">
        <v>28</v>
      </c>
      <c r="G55" s="26" t="s">
        <v>17</v>
      </c>
      <c r="H55" s="27" t="s">
        <v>34</v>
      </c>
      <c r="I55" s="30" t="s">
        <v>172</v>
      </c>
      <c r="J55" s="39" t="s">
        <v>176</v>
      </c>
      <c r="K55" s="31" t="s">
        <v>35</v>
      </c>
      <c r="L55" s="26">
        <v>2</v>
      </c>
      <c r="M55" s="29" t="s">
        <v>17</v>
      </c>
      <c r="N55" s="29" t="s">
        <v>17</v>
      </c>
      <c r="O55" s="29" t="s">
        <v>21</v>
      </c>
      <c r="P55" s="29" t="s">
        <v>17</v>
      </c>
      <c r="Q55" s="67">
        <v>46550</v>
      </c>
      <c r="R55" s="84">
        <v>0.25575447570332477</v>
      </c>
      <c r="S55" s="85">
        <v>0.35843989769820966</v>
      </c>
      <c r="T55" s="86">
        <v>8.7595907928388742E-2</v>
      </c>
      <c r="U55" s="87">
        <v>0.60102301790281321</v>
      </c>
      <c r="V55" s="88">
        <v>2.8132992327365727E-2</v>
      </c>
      <c r="W55" s="89"/>
      <c r="X55" s="90"/>
      <c r="Y55" s="94" t="s">
        <v>22</v>
      </c>
      <c r="Z55" s="68">
        <v>390</v>
      </c>
      <c r="AA55" s="92">
        <v>9.3620945686306598</v>
      </c>
      <c r="AB55" s="93">
        <f t="shared" si="0"/>
        <v>9.5</v>
      </c>
      <c r="AC55" s="51" t="s">
        <v>0</v>
      </c>
      <c r="AD55" s="38"/>
      <c r="AE55" s="7" t="s">
        <v>181</v>
      </c>
      <c r="AF55" s="117"/>
    </row>
    <row r="56" spans="1:32" ht="33" customHeight="1">
      <c r="A56" s="38"/>
      <c r="B56" s="6"/>
      <c r="C56" s="23"/>
      <c r="D56" s="24"/>
      <c r="E56" s="25" t="s">
        <v>242</v>
      </c>
      <c r="F56" s="26" t="s">
        <v>31</v>
      </c>
      <c r="G56" s="26" t="s">
        <v>32</v>
      </c>
      <c r="H56" s="27" t="s">
        <v>33</v>
      </c>
      <c r="I56" s="30" t="s">
        <v>172</v>
      </c>
      <c r="J56" s="39" t="s">
        <v>226</v>
      </c>
      <c r="K56" s="27"/>
      <c r="L56" s="26">
        <v>0.3</v>
      </c>
      <c r="M56" s="29" t="s">
        <v>17</v>
      </c>
      <c r="N56" s="29" t="s">
        <v>204</v>
      </c>
      <c r="O56" s="29" t="s">
        <v>21</v>
      </c>
      <c r="P56" s="29" t="s">
        <v>17</v>
      </c>
      <c r="Q56" s="67">
        <v>46556</v>
      </c>
      <c r="R56" s="84">
        <v>0.17857142857142858</v>
      </c>
      <c r="S56" s="85">
        <v>0.45919047619047615</v>
      </c>
      <c r="T56" s="86">
        <v>0.34047619047619049</v>
      </c>
      <c r="U56" s="87">
        <v>0.42857142857142855</v>
      </c>
      <c r="V56" s="88">
        <v>2.3809523809523808E-2</v>
      </c>
      <c r="W56" s="89"/>
      <c r="X56" s="90"/>
      <c r="Y56" s="94" t="s">
        <v>22</v>
      </c>
      <c r="Z56" s="68">
        <v>360</v>
      </c>
      <c r="AA56" s="92">
        <v>8.1917228941583016</v>
      </c>
      <c r="AB56" s="93">
        <f t="shared" si="0"/>
        <v>8</v>
      </c>
      <c r="AC56" s="51" t="s">
        <v>0</v>
      </c>
      <c r="AD56" s="38"/>
      <c r="AE56" s="7" t="s">
        <v>182</v>
      </c>
      <c r="AF56" s="117"/>
    </row>
    <row r="57" spans="1:32" ht="33" customHeight="1">
      <c r="A57" s="38"/>
      <c r="B57" s="6"/>
      <c r="C57" s="23"/>
      <c r="D57" s="24"/>
      <c r="E57" s="25" t="s">
        <v>242</v>
      </c>
      <c r="F57" s="26" t="s">
        <v>28</v>
      </c>
      <c r="G57" s="26" t="s">
        <v>17</v>
      </c>
      <c r="H57" s="27" t="s">
        <v>29</v>
      </c>
      <c r="I57" s="30" t="s">
        <v>188</v>
      </c>
      <c r="J57" s="39" t="s">
        <v>198</v>
      </c>
      <c r="K57" s="27" t="s">
        <v>199</v>
      </c>
      <c r="L57" s="26">
        <v>3</v>
      </c>
      <c r="M57" s="29" t="s">
        <v>17</v>
      </c>
      <c r="N57" s="29" t="s">
        <v>150</v>
      </c>
      <c r="O57" s="29" t="s">
        <v>21</v>
      </c>
      <c r="P57" s="29" t="s">
        <v>17</v>
      </c>
      <c r="Q57" s="67">
        <v>46559</v>
      </c>
      <c r="R57" s="84">
        <v>0.22974607013301088</v>
      </c>
      <c r="S57" s="85">
        <v>0.28482466747279322</v>
      </c>
      <c r="T57" s="86">
        <v>2.9322853688029022E-2</v>
      </c>
      <c r="U57" s="87">
        <v>0.69528415961305934</v>
      </c>
      <c r="V57" s="88">
        <v>2.0556227327690448E-2</v>
      </c>
      <c r="W57" s="89"/>
      <c r="X57" s="90"/>
      <c r="Y57" s="94" t="s">
        <v>22</v>
      </c>
      <c r="Z57" s="68">
        <v>352</v>
      </c>
      <c r="AA57" s="92">
        <v>10.322494552657675</v>
      </c>
      <c r="AB57" s="93">
        <f t="shared" si="0"/>
        <v>10.5</v>
      </c>
      <c r="AC57" s="51" t="s">
        <v>0</v>
      </c>
      <c r="AD57" s="38"/>
      <c r="AE57" s="71" t="s">
        <v>274</v>
      </c>
      <c r="AF57" s="117"/>
    </row>
    <row r="58" spans="1:32" ht="33" customHeight="1">
      <c r="A58" s="38"/>
      <c r="B58" s="6"/>
      <c r="C58" s="23"/>
      <c r="D58" s="24"/>
      <c r="E58" s="25" t="s">
        <v>67</v>
      </c>
      <c r="F58" s="95" t="s">
        <v>245</v>
      </c>
      <c r="G58" s="26" t="s">
        <v>24</v>
      </c>
      <c r="H58" s="27" t="s">
        <v>25</v>
      </c>
      <c r="I58" s="30" t="s">
        <v>173</v>
      </c>
      <c r="J58" s="39" t="s">
        <v>174</v>
      </c>
      <c r="K58" s="27" t="s">
        <v>26</v>
      </c>
      <c r="L58" s="26">
        <v>1.7</v>
      </c>
      <c r="M58" s="29" t="s">
        <v>17</v>
      </c>
      <c r="N58" s="29" t="s">
        <v>203</v>
      </c>
      <c r="O58" s="29" t="s">
        <v>21</v>
      </c>
      <c r="P58" s="29" t="s">
        <v>17</v>
      </c>
      <c r="Q58" s="67">
        <v>46629</v>
      </c>
      <c r="R58" s="84">
        <v>0.16008462623413258</v>
      </c>
      <c r="S58" s="85">
        <v>0.2930183356840621</v>
      </c>
      <c r="T58" s="86">
        <v>0.11600846262341326</v>
      </c>
      <c r="U58" s="87">
        <v>0.69322990126939354</v>
      </c>
      <c r="V58" s="88">
        <v>1.2693935119887164E-2</v>
      </c>
      <c r="W58" s="89"/>
      <c r="X58" s="90"/>
      <c r="Y58" s="94" t="s">
        <v>27</v>
      </c>
      <c r="Z58" s="68">
        <v>630</v>
      </c>
      <c r="AA58" s="92">
        <v>15.553838240066387</v>
      </c>
      <c r="AB58" s="93">
        <f t="shared" si="0"/>
        <v>15.5</v>
      </c>
      <c r="AC58" s="51" t="s">
        <v>0</v>
      </c>
      <c r="AD58" s="38"/>
      <c r="AE58" s="72" t="s">
        <v>321</v>
      </c>
      <c r="AF58" s="117"/>
    </row>
    <row r="59" spans="1:32" ht="33" customHeight="1">
      <c r="A59" s="38"/>
      <c r="B59" s="6"/>
      <c r="C59" s="23"/>
      <c r="D59" s="24"/>
      <c r="E59" s="25" t="s">
        <v>242</v>
      </c>
      <c r="F59" s="26" t="s">
        <v>16</v>
      </c>
      <c r="G59" s="26" t="s">
        <v>17</v>
      </c>
      <c r="H59" s="69" t="s">
        <v>18</v>
      </c>
      <c r="I59" s="30" t="s">
        <v>171</v>
      </c>
      <c r="J59" s="39" t="s">
        <v>19</v>
      </c>
      <c r="K59" s="27" t="s">
        <v>20</v>
      </c>
      <c r="L59" s="26">
        <v>1</v>
      </c>
      <c r="M59" s="29" t="s">
        <v>17</v>
      </c>
      <c r="N59" s="29" t="s">
        <v>17</v>
      </c>
      <c r="O59" s="29" t="s">
        <v>21</v>
      </c>
      <c r="P59" s="29" t="s">
        <v>17</v>
      </c>
      <c r="Q59" s="67">
        <v>46717</v>
      </c>
      <c r="R59" s="84">
        <v>0.23229813664596277</v>
      </c>
      <c r="S59" s="85">
        <v>0.29756521739130437</v>
      </c>
      <c r="T59" s="86">
        <v>2.6459627329192551E-2</v>
      </c>
      <c r="U59" s="87">
        <v>0.72298136645962741</v>
      </c>
      <c r="V59" s="88">
        <v>1.7391304347826091E-2</v>
      </c>
      <c r="W59" s="89"/>
      <c r="X59" s="90"/>
      <c r="Y59" s="94" t="s">
        <v>22</v>
      </c>
      <c r="Z59" s="68">
        <v>361</v>
      </c>
      <c r="AA59" s="92">
        <v>7.9011682880008545</v>
      </c>
      <c r="AB59" s="93">
        <f t="shared" si="0"/>
        <v>8</v>
      </c>
      <c r="AC59" s="51" t="s">
        <v>0</v>
      </c>
      <c r="AD59" s="38"/>
      <c r="AE59" s="72" t="s">
        <v>322</v>
      </c>
      <c r="AF59" s="117"/>
    </row>
    <row r="60" spans="1:32" ht="33" customHeight="1">
      <c r="A60" s="38"/>
      <c r="B60" s="6"/>
      <c r="C60" s="23"/>
      <c r="D60" s="24"/>
      <c r="E60" s="25" t="s">
        <v>67</v>
      </c>
      <c r="F60" s="26" t="s">
        <v>16</v>
      </c>
      <c r="G60" s="26" t="s">
        <v>17</v>
      </c>
      <c r="H60" s="69" t="s">
        <v>323</v>
      </c>
      <c r="I60" s="30" t="s">
        <v>173</v>
      </c>
      <c r="J60" s="39" t="s">
        <v>19</v>
      </c>
      <c r="K60" s="27" t="s">
        <v>20</v>
      </c>
      <c r="L60" s="26">
        <v>1</v>
      </c>
      <c r="M60" s="29" t="s">
        <v>17</v>
      </c>
      <c r="N60" s="29" t="s">
        <v>17</v>
      </c>
      <c r="O60" s="29" t="s">
        <v>21</v>
      </c>
      <c r="P60" s="29" t="s">
        <v>17</v>
      </c>
      <c r="Q60" s="67">
        <v>46717</v>
      </c>
      <c r="R60" s="84">
        <v>0.23229813664596277</v>
      </c>
      <c r="S60" s="85">
        <v>0.29756521739130437</v>
      </c>
      <c r="T60" s="86">
        <v>2.6459627329192551E-2</v>
      </c>
      <c r="U60" s="87">
        <v>0.72298136645962741</v>
      </c>
      <c r="V60" s="88">
        <v>1.7391304347826091E-2</v>
      </c>
      <c r="W60" s="89"/>
      <c r="X60" s="90"/>
      <c r="Y60" s="94" t="s">
        <v>77</v>
      </c>
      <c r="Z60" s="68">
        <v>776</v>
      </c>
      <c r="AA60" s="92">
        <v>14.430784743330173</v>
      </c>
      <c r="AB60" s="93">
        <f t="shared" si="0"/>
        <v>14.5</v>
      </c>
      <c r="AC60" s="51" t="s">
        <v>0</v>
      </c>
      <c r="AD60" s="38"/>
      <c r="AE60" s="72" t="s">
        <v>197</v>
      </c>
      <c r="AF60" s="117"/>
    </row>
    <row r="61" spans="1:32" ht="33" customHeight="1">
      <c r="A61" s="38"/>
      <c r="B61" s="6"/>
      <c r="C61" s="23"/>
      <c r="D61" s="24"/>
      <c r="E61" s="25" t="s">
        <v>242</v>
      </c>
      <c r="F61" s="26" t="s">
        <v>89</v>
      </c>
      <c r="G61" s="26" t="s">
        <v>62</v>
      </c>
      <c r="H61" s="27" t="s">
        <v>202</v>
      </c>
      <c r="I61" s="30" t="s">
        <v>175</v>
      </c>
      <c r="J61" s="39" t="s">
        <v>152</v>
      </c>
      <c r="K61" s="27" t="s">
        <v>20</v>
      </c>
      <c r="L61" s="26">
        <v>1.75</v>
      </c>
      <c r="M61" s="29" t="s">
        <v>17</v>
      </c>
      <c r="N61" s="29" t="s">
        <v>17</v>
      </c>
      <c r="O61" s="29" t="s">
        <v>325</v>
      </c>
      <c r="P61" s="29" t="s">
        <v>17</v>
      </c>
      <c r="Q61" s="67">
        <v>46736</v>
      </c>
      <c r="R61" s="84">
        <v>0.19926586261143162</v>
      </c>
      <c r="S61" s="85">
        <v>0.31573256423702156</v>
      </c>
      <c r="T61" s="86">
        <v>5.8416360776088111E-2</v>
      </c>
      <c r="U61" s="87">
        <v>0.70110120608285265</v>
      </c>
      <c r="V61" s="88">
        <v>1.7829050865233353E-2</v>
      </c>
      <c r="W61" s="89"/>
      <c r="X61" s="90"/>
      <c r="Y61" s="94" t="s">
        <v>22</v>
      </c>
      <c r="Z61" s="68">
        <v>357</v>
      </c>
      <c r="AA61" s="92">
        <v>8.7883798300658622</v>
      </c>
      <c r="AB61" s="93">
        <f t="shared" si="0"/>
        <v>9</v>
      </c>
      <c r="AC61" s="51" t="s">
        <v>0</v>
      </c>
      <c r="AD61" s="38"/>
      <c r="AE61" s="72" t="s">
        <v>324</v>
      </c>
      <c r="AF61" s="117"/>
    </row>
    <row r="62" spans="1:32" ht="33" customHeight="1">
      <c r="A62" s="38"/>
      <c r="B62" s="6"/>
      <c r="C62" s="23"/>
      <c r="D62" s="24"/>
      <c r="E62" s="25" t="s">
        <v>242</v>
      </c>
      <c r="F62" s="26" t="s">
        <v>16</v>
      </c>
      <c r="G62" s="26" t="s">
        <v>17</v>
      </c>
      <c r="H62" s="27" t="s">
        <v>148</v>
      </c>
      <c r="I62" s="30" t="s">
        <v>171</v>
      </c>
      <c r="J62" s="39" t="s">
        <v>153</v>
      </c>
      <c r="K62" s="27" t="s">
        <v>159</v>
      </c>
      <c r="L62" s="26">
        <v>1.75</v>
      </c>
      <c r="M62" s="29" t="s">
        <v>17</v>
      </c>
      <c r="N62" s="29" t="s">
        <v>86</v>
      </c>
      <c r="O62" s="29" t="s">
        <v>327</v>
      </c>
      <c r="P62" s="29" t="s">
        <v>149</v>
      </c>
      <c r="Q62" s="67">
        <v>46812</v>
      </c>
      <c r="R62" s="84">
        <v>0.23683614119534696</v>
      </c>
      <c r="S62" s="85">
        <v>0.30934416365824308</v>
      </c>
      <c r="T62" s="86">
        <v>2.0582631367829923E-2</v>
      </c>
      <c r="U62" s="87">
        <v>0.70146409947853994</v>
      </c>
      <c r="V62" s="88">
        <v>2.208884877657441E-2</v>
      </c>
      <c r="W62" s="89"/>
      <c r="X62" s="90"/>
      <c r="Y62" s="94" t="s">
        <v>22</v>
      </c>
      <c r="Z62" s="68">
        <v>363</v>
      </c>
      <c r="AA62" s="92">
        <v>9.2386016335674075</v>
      </c>
      <c r="AB62" s="93">
        <f t="shared" si="0"/>
        <v>9</v>
      </c>
      <c r="AC62" s="51" t="s">
        <v>0</v>
      </c>
      <c r="AD62" s="38"/>
      <c r="AE62" s="72" t="s">
        <v>326</v>
      </c>
      <c r="AF62" s="117"/>
    </row>
    <row r="63" spans="1:32" ht="33" customHeight="1">
      <c r="A63" s="38"/>
      <c r="B63" s="6"/>
      <c r="C63" s="23"/>
      <c r="D63" s="24"/>
      <c r="E63" s="25" t="s">
        <v>329</v>
      </c>
      <c r="F63" s="26" t="s">
        <v>37</v>
      </c>
      <c r="G63" s="26" t="s">
        <v>16</v>
      </c>
      <c r="H63" s="69" t="s">
        <v>228</v>
      </c>
      <c r="I63" s="30" t="s">
        <v>184</v>
      </c>
      <c r="J63" s="39" t="s">
        <v>232</v>
      </c>
      <c r="K63" s="27" t="s">
        <v>230</v>
      </c>
      <c r="L63" s="26">
        <v>1.5</v>
      </c>
      <c r="M63" s="29" t="s">
        <v>56</v>
      </c>
      <c r="N63" s="29" t="s">
        <v>204</v>
      </c>
      <c r="O63" s="29" t="s">
        <v>21</v>
      </c>
      <c r="P63" s="29" t="s">
        <v>17</v>
      </c>
      <c r="Q63" s="67">
        <v>46823</v>
      </c>
      <c r="R63" s="84">
        <v>0.11351909184726522</v>
      </c>
      <c r="S63" s="85">
        <v>0.24959236326109391</v>
      </c>
      <c r="T63" s="86">
        <v>6.2693498452012386E-2</v>
      </c>
      <c r="U63" s="87">
        <v>0.80134158926728594</v>
      </c>
      <c r="V63" s="88">
        <v>9.2879256965944269E-3</v>
      </c>
      <c r="W63" s="89"/>
      <c r="X63" s="90"/>
      <c r="Y63" s="94" t="s">
        <v>27</v>
      </c>
      <c r="Z63" s="68">
        <v>579</v>
      </c>
      <c r="AA63" s="92">
        <v>10.005208193444927</v>
      </c>
      <c r="AB63" s="93">
        <f t="shared" si="0"/>
        <v>10</v>
      </c>
      <c r="AC63" s="51" t="s">
        <v>0</v>
      </c>
      <c r="AD63" s="38"/>
      <c r="AE63" s="72" t="s">
        <v>328</v>
      </c>
      <c r="AF63" s="117"/>
    </row>
    <row r="64" spans="1:32" ht="33" customHeight="1">
      <c r="A64" s="38"/>
      <c r="B64" s="6"/>
      <c r="C64" s="23"/>
      <c r="D64" s="24"/>
      <c r="E64" s="25" t="s">
        <v>67</v>
      </c>
      <c r="F64" s="26" t="s">
        <v>37</v>
      </c>
      <c r="G64" s="26" t="s">
        <v>16</v>
      </c>
      <c r="H64" s="69" t="s">
        <v>331</v>
      </c>
      <c r="I64" s="30" t="s">
        <v>184</v>
      </c>
      <c r="J64" s="39" t="s">
        <v>232</v>
      </c>
      <c r="K64" s="27" t="s">
        <v>230</v>
      </c>
      <c r="L64" s="26">
        <v>1.5</v>
      </c>
      <c r="M64" s="29" t="s">
        <v>56</v>
      </c>
      <c r="N64" s="29" t="s">
        <v>204</v>
      </c>
      <c r="O64" s="29" t="s">
        <v>21</v>
      </c>
      <c r="P64" s="29" t="s">
        <v>17</v>
      </c>
      <c r="Q64" s="67">
        <v>46823</v>
      </c>
      <c r="R64" s="84">
        <v>0.11351909184726522</v>
      </c>
      <c r="S64" s="85">
        <v>0.24959236326109391</v>
      </c>
      <c r="T64" s="86">
        <v>6.2693498452012386E-2</v>
      </c>
      <c r="U64" s="87">
        <v>0.80134158926728594</v>
      </c>
      <c r="V64" s="88">
        <v>9.2879256965944269E-3</v>
      </c>
      <c r="W64" s="89"/>
      <c r="X64" s="90"/>
      <c r="Y64" s="94" t="s">
        <v>77</v>
      </c>
      <c r="Z64" s="68">
        <v>745</v>
      </c>
      <c r="AA64" s="92">
        <v>12.084632237766323</v>
      </c>
      <c r="AB64" s="93">
        <f t="shared" si="0"/>
        <v>12</v>
      </c>
      <c r="AC64" s="51" t="s">
        <v>0</v>
      </c>
      <c r="AD64" s="38"/>
      <c r="AE64" s="72" t="s">
        <v>330</v>
      </c>
      <c r="AF64" s="117"/>
    </row>
    <row r="65" spans="1:32" ht="33" customHeight="1">
      <c r="A65" s="38"/>
      <c r="B65" s="6"/>
      <c r="C65" s="23"/>
      <c r="D65" s="24"/>
      <c r="E65" s="25" t="s">
        <v>227</v>
      </c>
      <c r="F65" s="26" t="s">
        <v>24</v>
      </c>
      <c r="G65" s="26" t="s">
        <v>245</v>
      </c>
      <c r="H65" s="27" t="s">
        <v>200</v>
      </c>
      <c r="I65" s="30" t="s">
        <v>178</v>
      </c>
      <c r="J65" s="39" t="s">
        <v>231</v>
      </c>
      <c r="K65" s="27" t="s">
        <v>235</v>
      </c>
      <c r="L65" s="26">
        <v>1.25</v>
      </c>
      <c r="M65" s="29" t="s">
        <v>62</v>
      </c>
      <c r="N65" s="29" t="s">
        <v>201</v>
      </c>
      <c r="O65" s="29" t="s">
        <v>333</v>
      </c>
      <c r="P65" s="29" t="s">
        <v>220</v>
      </c>
      <c r="Q65" s="67">
        <v>47035</v>
      </c>
      <c r="R65" s="84">
        <v>5.6266548984995595E-3</v>
      </c>
      <c r="S65" s="85">
        <v>0.16462488967343336</v>
      </c>
      <c r="T65" s="86">
        <v>0.16622536040011771</v>
      </c>
      <c r="U65" s="87">
        <v>0.78008237716975581</v>
      </c>
      <c r="V65" s="88">
        <v>3.0413356869667552E-2</v>
      </c>
      <c r="W65" s="89"/>
      <c r="X65" s="90"/>
      <c r="Y65" s="94" t="s">
        <v>22</v>
      </c>
      <c r="Z65" s="68">
        <v>346</v>
      </c>
      <c r="AA65" s="92">
        <v>8.5901152626635504</v>
      </c>
      <c r="AB65" s="93">
        <f t="shared" si="0"/>
        <v>8.5</v>
      </c>
      <c r="AC65" s="51" t="s">
        <v>0</v>
      </c>
      <c r="AD65" s="38"/>
      <c r="AE65" s="72" t="s">
        <v>332</v>
      </c>
      <c r="AF65" s="117"/>
    </row>
    <row r="66" spans="1:32" ht="33" customHeight="1">
      <c r="A66" s="38"/>
      <c r="B66" s="6"/>
      <c r="C66" s="23"/>
      <c r="D66" s="24"/>
      <c r="E66" s="25" t="s">
        <v>242</v>
      </c>
      <c r="F66" s="26" t="s">
        <v>89</v>
      </c>
      <c r="G66" s="26" t="s">
        <v>62</v>
      </c>
      <c r="H66" s="27" t="s">
        <v>221</v>
      </c>
      <c r="I66" s="30" t="s">
        <v>175</v>
      </c>
      <c r="J66" s="39" t="s">
        <v>223</v>
      </c>
      <c r="K66" s="27" t="s">
        <v>224</v>
      </c>
      <c r="L66" s="26">
        <v>1.75</v>
      </c>
      <c r="M66" s="29" t="s">
        <v>37</v>
      </c>
      <c r="N66" s="29" t="s">
        <v>17</v>
      </c>
      <c r="O66" s="29" t="s">
        <v>21</v>
      </c>
      <c r="P66" s="29" t="s">
        <v>225</v>
      </c>
      <c r="Q66" s="67">
        <v>47039</v>
      </c>
      <c r="R66" s="84">
        <v>0.26100278551532036</v>
      </c>
      <c r="S66" s="85">
        <v>0.34896007428040854</v>
      </c>
      <c r="T66" s="86">
        <v>3.1801299907149493E-2</v>
      </c>
      <c r="U66" s="87">
        <v>0.65459610027855142</v>
      </c>
      <c r="V66" s="88">
        <v>4.2618384401114207E-2</v>
      </c>
      <c r="W66" s="89"/>
      <c r="X66" s="90"/>
      <c r="Y66" s="94" t="s">
        <v>22</v>
      </c>
      <c r="Z66" s="68">
        <v>364</v>
      </c>
      <c r="AA66" s="92">
        <v>9.7354357916679</v>
      </c>
      <c r="AB66" s="93">
        <f t="shared" si="0"/>
        <v>9.5</v>
      </c>
      <c r="AC66" s="51" t="s">
        <v>0</v>
      </c>
      <c r="AD66" s="38"/>
      <c r="AE66" s="72" t="s">
        <v>334</v>
      </c>
      <c r="AF66" s="117"/>
    </row>
    <row r="67" spans="1:32" ht="33" customHeight="1">
      <c r="A67" s="38"/>
      <c r="B67" s="6"/>
      <c r="C67" s="23"/>
      <c r="D67" s="24"/>
      <c r="E67" s="25" t="s">
        <v>242</v>
      </c>
      <c r="F67" s="26" t="s">
        <v>97</v>
      </c>
      <c r="G67" s="26" t="s">
        <v>28</v>
      </c>
      <c r="H67" s="69" t="s">
        <v>249</v>
      </c>
      <c r="I67" s="30" t="s">
        <v>222</v>
      </c>
      <c r="J67" s="39" t="s">
        <v>266</v>
      </c>
      <c r="K67" s="27" t="s">
        <v>250</v>
      </c>
      <c r="L67" s="26">
        <v>0.7</v>
      </c>
      <c r="M67" s="29" t="s">
        <v>142</v>
      </c>
      <c r="N67" s="29" t="s">
        <v>17</v>
      </c>
      <c r="O67" s="29" t="s">
        <v>335</v>
      </c>
      <c r="P67" s="29" t="s">
        <v>17</v>
      </c>
      <c r="Q67" s="67">
        <v>47084</v>
      </c>
      <c r="R67" s="84">
        <v>0.13761467889908258</v>
      </c>
      <c r="S67" s="85">
        <v>0.27240163098878695</v>
      </c>
      <c r="T67" s="86">
        <v>4.2048929663608563E-2</v>
      </c>
      <c r="U67" s="87">
        <v>0.75127420998980632</v>
      </c>
      <c r="V67" s="88">
        <v>2.9561671763506627E-2</v>
      </c>
      <c r="W67" s="89"/>
      <c r="X67" s="90"/>
      <c r="Y67" s="94" t="s">
        <v>22</v>
      </c>
      <c r="Z67" s="68">
        <v>357</v>
      </c>
      <c r="AA67" s="92">
        <v>7.9471708146573148</v>
      </c>
      <c r="AB67" s="93">
        <f t="shared" si="0"/>
        <v>8</v>
      </c>
      <c r="AC67" s="51" t="s">
        <v>0</v>
      </c>
      <c r="AD67" s="38" t="s">
        <v>0</v>
      </c>
      <c r="AE67" s="41" t="s">
        <v>141</v>
      </c>
      <c r="AF67" s="38"/>
    </row>
    <row r="68" spans="1:32" ht="33" customHeight="1">
      <c r="A68" s="38"/>
      <c r="B68" s="6"/>
      <c r="C68" s="23"/>
      <c r="D68" s="24"/>
      <c r="E68" s="25" t="s">
        <v>242</v>
      </c>
      <c r="F68" s="26" t="s">
        <v>97</v>
      </c>
      <c r="G68" s="26" t="s">
        <v>28</v>
      </c>
      <c r="H68" s="69" t="s">
        <v>336</v>
      </c>
      <c r="I68" s="30" t="s">
        <v>173</v>
      </c>
      <c r="J68" s="39" t="s">
        <v>267</v>
      </c>
      <c r="K68" s="27" t="s">
        <v>250</v>
      </c>
      <c r="L68" s="26">
        <v>0.7</v>
      </c>
      <c r="M68" s="29" t="s">
        <v>142</v>
      </c>
      <c r="N68" s="29" t="s">
        <v>17</v>
      </c>
      <c r="O68" s="29" t="s">
        <v>335</v>
      </c>
      <c r="P68" s="29" t="s">
        <v>17</v>
      </c>
      <c r="Q68" s="67">
        <v>47084</v>
      </c>
      <c r="R68" s="84">
        <v>0.13761467889908258</v>
      </c>
      <c r="S68" s="85">
        <v>0.27240163098878695</v>
      </c>
      <c r="T68" s="86">
        <v>4.2048929663608563E-2</v>
      </c>
      <c r="U68" s="87">
        <v>0.75127420998980632</v>
      </c>
      <c r="V68" s="88">
        <v>2.9561671763506627E-2</v>
      </c>
      <c r="W68" s="89"/>
      <c r="X68" s="90"/>
      <c r="Y68" s="94" t="s">
        <v>27</v>
      </c>
      <c r="Z68" s="68">
        <v>596</v>
      </c>
      <c r="AA68" s="92">
        <v>11.688061452243195</v>
      </c>
      <c r="AB68" s="93">
        <f t="shared" si="0"/>
        <v>11.5</v>
      </c>
      <c r="AC68" s="51" t="s">
        <v>0</v>
      </c>
      <c r="AD68" s="118" t="s">
        <v>0</v>
      </c>
      <c r="AE68" s="118"/>
      <c r="AF68" s="118"/>
    </row>
    <row r="69" spans="1:32" ht="33" customHeight="1">
      <c r="A69" s="9"/>
      <c r="B69" s="6"/>
      <c r="C69" s="23"/>
      <c r="D69" s="24"/>
      <c r="E69" s="25" t="s">
        <v>251</v>
      </c>
      <c r="F69" s="26" t="s">
        <v>66</v>
      </c>
      <c r="G69" s="26" t="s">
        <v>89</v>
      </c>
      <c r="H69" s="69" t="s">
        <v>252</v>
      </c>
      <c r="I69" s="30" t="s">
        <v>265</v>
      </c>
      <c r="J69" s="39" t="s">
        <v>253</v>
      </c>
      <c r="K69" s="27" t="s">
        <v>254</v>
      </c>
      <c r="L69" s="26">
        <v>2.7</v>
      </c>
      <c r="M69" s="29" t="s">
        <v>17</v>
      </c>
      <c r="N69" s="29" t="s">
        <v>28</v>
      </c>
      <c r="O69" s="29" t="s">
        <v>21</v>
      </c>
      <c r="P69" s="29" t="s">
        <v>17</v>
      </c>
      <c r="Q69" s="67">
        <v>47100</v>
      </c>
      <c r="R69" s="84">
        <v>0.16494257554777225</v>
      </c>
      <c r="S69" s="85">
        <v>0.21090555510303821</v>
      </c>
      <c r="T69" s="86">
        <v>1.2136515435366946E-2</v>
      </c>
      <c r="U69" s="87">
        <v>0.82573104178545265</v>
      </c>
      <c r="V69" s="88">
        <v>2.317341370041541E-2</v>
      </c>
      <c r="W69" s="89"/>
      <c r="X69" s="90"/>
      <c r="Y69" s="94" t="s">
        <v>22</v>
      </c>
      <c r="Z69" s="68">
        <v>350</v>
      </c>
      <c r="AA69" s="92">
        <v>8.9058698586281047</v>
      </c>
      <c r="AB69" s="93">
        <f t="shared" si="0"/>
        <v>9</v>
      </c>
      <c r="AC69" s="51" t="s">
        <v>0</v>
      </c>
      <c r="AD69" s="9"/>
      <c r="AE69" s="8"/>
      <c r="AF69" s="8"/>
    </row>
    <row r="70" spans="1:32" ht="33" customHeight="1">
      <c r="A70" s="9"/>
      <c r="B70" s="6"/>
      <c r="C70" s="23"/>
      <c r="D70" s="24"/>
      <c r="E70" s="25" t="s">
        <v>251</v>
      </c>
      <c r="F70" s="26" t="s">
        <v>66</v>
      </c>
      <c r="G70" s="26" t="s">
        <v>89</v>
      </c>
      <c r="H70" s="69" t="s">
        <v>337</v>
      </c>
      <c r="I70" s="30" t="s">
        <v>255</v>
      </c>
      <c r="J70" s="39" t="s">
        <v>253</v>
      </c>
      <c r="K70" s="27" t="s">
        <v>254</v>
      </c>
      <c r="L70" s="26">
        <v>2.7</v>
      </c>
      <c r="M70" s="29" t="s">
        <v>17</v>
      </c>
      <c r="N70" s="29" t="s">
        <v>28</v>
      </c>
      <c r="O70" s="29" t="s">
        <v>21</v>
      </c>
      <c r="P70" s="29" t="s">
        <v>17</v>
      </c>
      <c r="Q70" s="67">
        <v>47100</v>
      </c>
      <c r="R70" s="84">
        <v>0.16494257554777225</v>
      </c>
      <c r="S70" s="85">
        <v>0.21090555510303821</v>
      </c>
      <c r="T70" s="86">
        <v>1.2136515435366946E-2</v>
      </c>
      <c r="U70" s="87">
        <v>0.82573104178545265</v>
      </c>
      <c r="V70" s="88">
        <v>2.317341370041541E-2</v>
      </c>
      <c r="W70" s="89"/>
      <c r="X70" s="90"/>
      <c r="Y70" s="94" t="s">
        <v>27</v>
      </c>
      <c r="Z70" s="68">
        <v>590</v>
      </c>
      <c r="AA70" s="92">
        <v>13.018518262729177</v>
      </c>
      <c r="AB70" s="93">
        <f t="shared" si="0"/>
        <v>13</v>
      </c>
      <c r="AC70" s="51" t="s">
        <v>0</v>
      </c>
      <c r="AD70" s="9"/>
      <c r="AE70" s="8"/>
      <c r="AF70" s="8"/>
    </row>
    <row r="71" spans="1:32" ht="33" customHeight="1">
      <c r="A71" s="9"/>
      <c r="B71" s="6"/>
      <c r="C71" s="23"/>
      <c r="D71" s="24"/>
      <c r="E71" s="25" t="s">
        <v>67</v>
      </c>
      <c r="F71" s="26" t="s">
        <v>37</v>
      </c>
      <c r="G71" s="26" t="s">
        <v>62</v>
      </c>
      <c r="H71" s="27" t="s">
        <v>256</v>
      </c>
      <c r="I71" s="30" t="s">
        <v>255</v>
      </c>
      <c r="J71" s="39" t="s">
        <v>257</v>
      </c>
      <c r="K71" s="27"/>
      <c r="L71" s="26">
        <v>1.5</v>
      </c>
      <c r="M71" s="29" t="s">
        <v>17</v>
      </c>
      <c r="N71" s="29" t="s">
        <v>17</v>
      </c>
      <c r="O71" s="29" t="s">
        <v>21</v>
      </c>
      <c r="P71" s="29" t="s">
        <v>17</v>
      </c>
      <c r="Q71" s="67">
        <v>47150</v>
      </c>
      <c r="R71" s="84">
        <v>0.1975462674152631</v>
      </c>
      <c r="S71" s="85">
        <v>0.2859284674568518</v>
      </c>
      <c r="T71" s="86">
        <v>8.1097941359950104E-3</v>
      </c>
      <c r="U71" s="87">
        <v>0.79018506966105229</v>
      </c>
      <c r="V71" s="88">
        <v>1.226866292368476E-2</v>
      </c>
      <c r="W71" s="89"/>
      <c r="X71" s="90"/>
      <c r="Y71" s="94" t="s">
        <v>77</v>
      </c>
      <c r="Z71" s="68">
        <v>765</v>
      </c>
      <c r="AA71" s="92">
        <v>10.911879951512024</v>
      </c>
      <c r="AB71" s="93">
        <f t="shared" si="0"/>
        <v>11</v>
      </c>
      <c r="AC71" s="51" t="s">
        <v>0</v>
      </c>
      <c r="AD71" s="9"/>
      <c r="AE71" s="8"/>
      <c r="AF71" s="8"/>
    </row>
    <row r="72" spans="1:32" ht="33" customHeight="1">
      <c r="A72" s="9"/>
      <c r="B72" s="6"/>
      <c r="C72" s="23"/>
      <c r="D72" s="24"/>
      <c r="E72" s="25" t="s">
        <v>67</v>
      </c>
      <c r="F72" s="26" t="s">
        <v>37</v>
      </c>
      <c r="G72" s="26" t="s">
        <v>62</v>
      </c>
      <c r="H72" s="27" t="s">
        <v>258</v>
      </c>
      <c r="I72" s="30" t="s">
        <v>255</v>
      </c>
      <c r="J72" s="39" t="s">
        <v>259</v>
      </c>
      <c r="K72" s="27" t="s">
        <v>260</v>
      </c>
      <c r="L72" s="26">
        <v>1.3</v>
      </c>
      <c r="M72" s="29" t="s">
        <v>17</v>
      </c>
      <c r="N72" s="29" t="s">
        <v>17</v>
      </c>
      <c r="O72" s="29" t="s">
        <v>21</v>
      </c>
      <c r="P72" s="29" t="s">
        <v>17</v>
      </c>
      <c r="Q72" s="67">
        <v>47150</v>
      </c>
      <c r="R72" s="84">
        <v>0.17066200984283222</v>
      </c>
      <c r="S72" s="85">
        <v>0.26157009049055407</v>
      </c>
      <c r="T72" s="86">
        <v>6.9852357517066208E-3</v>
      </c>
      <c r="U72" s="87">
        <v>0.81282743292586124</v>
      </c>
      <c r="V72" s="88">
        <v>1.6510557231306559E-2</v>
      </c>
      <c r="W72" s="89"/>
      <c r="X72" s="90"/>
      <c r="Y72" s="94" t="s">
        <v>77</v>
      </c>
      <c r="Z72" s="68">
        <v>795</v>
      </c>
      <c r="AA72" s="92">
        <v>12.430003257707179</v>
      </c>
      <c r="AB72" s="93">
        <f t="shared" si="0"/>
        <v>12.5</v>
      </c>
      <c r="AC72" s="51" t="s">
        <v>0</v>
      </c>
      <c r="AD72" s="9"/>
      <c r="AE72" s="8"/>
      <c r="AF72" s="8"/>
    </row>
    <row r="73" spans="1:32" ht="33" customHeight="1">
      <c r="A73" s="9"/>
      <c r="B73" s="6"/>
      <c r="C73" s="23"/>
      <c r="D73" s="24"/>
      <c r="E73" s="25" t="s">
        <v>251</v>
      </c>
      <c r="F73" s="26" t="s">
        <v>40</v>
      </c>
      <c r="G73" s="26" t="s">
        <v>89</v>
      </c>
      <c r="H73" s="27" t="s">
        <v>261</v>
      </c>
      <c r="I73" s="30" t="s">
        <v>262</v>
      </c>
      <c r="J73" s="39" t="s">
        <v>263</v>
      </c>
      <c r="K73" s="27"/>
      <c r="L73" s="26">
        <v>1</v>
      </c>
      <c r="M73" s="29" t="s">
        <v>88</v>
      </c>
      <c r="N73" s="29" t="s">
        <v>264</v>
      </c>
      <c r="O73" s="29" t="s">
        <v>21</v>
      </c>
      <c r="P73" s="29" t="s">
        <v>17</v>
      </c>
      <c r="Q73" s="67">
        <v>47158</v>
      </c>
      <c r="R73" s="84">
        <v>0.19777277429562465</v>
      </c>
      <c r="S73" s="85">
        <v>0.27408827359581328</v>
      </c>
      <c r="T73" s="86">
        <v>1.9168745816345159E-2</v>
      </c>
      <c r="U73" s="87">
        <v>0.76554494005963614</v>
      </c>
      <c r="V73" s="88">
        <v>1.4665611878537091E-2</v>
      </c>
      <c r="W73" s="89"/>
      <c r="X73" s="90"/>
      <c r="Y73" s="94" t="s">
        <v>22</v>
      </c>
      <c r="Z73" s="68">
        <v>355</v>
      </c>
      <c r="AA73" s="92">
        <v>8.1637538589283682</v>
      </c>
      <c r="AB73" s="93">
        <f t="shared" si="0"/>
        <v>8</v>
      </c>
      <c r="AC73" s="51" t="s">
        <v>0</v>
      </c>
      <c r="AD73" s="9"/>
      <c r="AE73" s="8"/>
      <c r="AF73" s="8"/>
    </row>
    <row r="74" spans="1:32" ht="33" customHeight="1">
      <c r="A74" s="9"/>
      <c r="B74" s="6"/>
      <c r="C74" s="23"/>
      <c r="D74" s="24"/>
      <c r="E74" s="25" t="s">
        <v>251</v>
      </c>
      <c r="F74" s="26" t="s">
        <v>56</v>
      </c>
      <c r="G74" s="26" t="s">
        <v>57</v>
      </c>
      <c r="H74" s="27" t="s">
        <v>338</v>
      </c>
      <c r="I74" s="30" t="s">
        <v>177</v>
      </c>
      <c r="J74" s="39" t="s">
        <v>339</v>
      </c>
      <c r="K74" s="27" t="s">
        <v>340</v>
      </c>
      <c r="L74" s="26">
        <v>0.5</v>
      </c>
      <c r="M74" s="29" t="s">
        <v>341</v>
      </c>
      <c r="N74" s="29" t="s">
        <v>17</v>
      </c>
      <c r="O74" s="29"/>
      <c r="P74" s="29" t="s">
        <v>342</v>
      </c>
      <c r="Q74" s="67">
        <v>47244</v>
      </c>
      <c r="R74" s="84">
        <v>0.14756464307962161</v>
      </c>
      <c r="S74" s="85">
        <v>0.21350786493943993</v>
      </c>
      <c r="T74" s="86">
        <v>4.1744144322305816E-3</v>
      </c>
      <c r="U74" s="87">
        <v>0.8314171802540975</v>
      </c>
      <c r="V74" s="88">
        <v>2.1018176666280978E-2</v>
      </c>
      <c r="W74" s="89"/>
      <c r="X74" s="90"/>
      <c r="Y74" s="94" t="s">
        <v>22</v>
      </c>
      <c r="Z74" s="68">
        <v>352</v>
      </c>
      <c r="AA74" s="92">
        <v>7.1914863086040182</v>
      </c>
      <c r="AB74" s="93">
        <f t="shared" ref="AB74:AB78" si="1">IF(AA74&lt;&gt;"",ROUND(AA74/0.5,0)*0.5,"")</f>
        <v>7</v>
      </c>
      <c r="AC74" s="51" t="s">
        <v>0</v>
      </c>
      <c r="AD74" s="9"/>
      <c r="AE74" s="8"/>
      <c r="AF74" s="8"/>
    </row>
    <row r="75" spans="1:32" ht="33" customHeight="1">
      <c r="A75" s="9"/>
      <c r="B75" s="6"/>
      <c r="C75" s="23"/>
      <c r="D75" s="24"/>
      <c r="E75" s="25" t="s">
        <v>251</v>
      </c>
      <c r="F75" s="26" t="s">
        <v>56</v>
      </c>
      <c r="G75" s="26" t="s">
        <v>57</v>
      </c>
      <c r="H75" s="27" t="s">
        <v>343</v>
      </c>
      <c r="I75" s="30" t="s">
        <v>177</v>
      </c>
      <c r="J75" s="39" t="s">
        <v>344</v>
      </c>
      <c r="K75" s="27" t="s">
        <v>340</v>
      </c>
      <c r="L75" s="32">
        <v>0.5</v>
      </c>
      <c r="M75" s="29" t="s">
        <v>341</v>
      </c>
      <c r="N75" s="29" t="s">
        <v>17</v>
      </c>
      <c r="O75" s="29"/>
      <c r="P75" s="29" t="s">
        <v>342</v>
      </c>
      <c r="Q75" s="67">
        <v>47244</v>
      </c>
      <c r="R75" s="84">
        <v>0.17522382556348995</v>
      </c>
      <c r="S75" s="85">
        <v>0.23941426349912051</v>
      </c>
      <c r="T75" s="86">
        <v>3.7308150661149678E-3</v>
      </c>
      <c r="U75" s="87">
        <v>0.80599152057862122</v>
      </c>
      <c r="V75" s="88">
        <v>1.8784653857888866E-2</v>
      </c>
      <c r="W75" s="89"/>
      <c r="X75" s="90"/>
      <c r="Y75" s="94" t="s">
        <v>22</v>
      </c>
      <c r="Z75" s="68">
        <v>356</v>
      </c>
      <c r="AA75" s="92">
        <v>7.2911834764283014</v>
      </c>
      <c r="AB75" s="93">
        <f t="shared" si="1"/>
        <v>7.5</v>
      </c>
      <c r="AC75" s="51" t="s">
        <v>0</v>
      </c>
      <c r="AD75" s="9"/>
      <c r="AE75" s="8"/>
      <c r="AF75" s="8"/>
    </row>
    <row r="76" spans="1:32" ht="33" customHeight="1">
      <c r="A76" s="9"/>
      <c r="B76" s="6"/>
      <c r="C76" s="23"/>
      <c r="D76" s="24"/>
      <c r="E76" s="25" t="s">
        <v>251</v>
      </c>
      <c r="F76" s="26" t="s">
        <v>56</v>
      </c>
      <c r="G76" s="26" t="s">
        <v>57</v>
      </c>
      <c r="H76" s="27" t="s">
        <v>345</v>
      </c>
      <c r="I76" s="30" t="s">
        <v>177</v>
      </c>
      <c r="J76" s="39" t="s">
        <v>346</v>
      </c>
      <c r="K76" s="27" t="s">
        <v>340</v>
      </c>
      <c r="L76" s="26">
        <v>0.5</v>
      </c>
      <c r="M76" s="29" t="s">
        <v>341</v>
      </c>
      <c r="N76" s="29" t="s">
        <v>17</v>
      </c>
      <c r="O76" s="29"/>
      <c r="P76" s="29" t="s">
        <v>342</v>
      </c>
      <c r="Q76" s="67">
        <v>47244</v>
      </c>
      <c r="R76" s="84">
        <v>0.20842673552397573</v>
      </c>
      <c r="S76" s="85">
        <v>0.26978654951850506</v>
      </c>
      <c r="T76" s="86">
        <v>3.7769699408764412E-3</v>
      </c>
      <c r="U76" s="87">
        <v>0.77255622082371134</v>
      </c>
      <c r="V76" s="88">
        <v>1.9017043652312882E-2</v>
      </c>
      <c r="W76" s="89"/>
      <c r="X76" s="90"/>
      <c r="Y76" s="94" t="s">
        <v>22</v>
      </c>
      <c r="Z76" s="68">
        <v>362</v>
      </c>
      <c r="AA76" s="92">
        <v>7.5597934107986342</v>
      </c>
      <c r="AB76" s="93">
        <f t="shared" si="1"/>
        <v>7.5</v>
      </c>
      <c r="AC76" s="51" t="s">
        <v>0</v>
      </c>
      <c r="AD76" s="9"/>
      <c r="AE76" s="8"/>
      <c r="AF76" s="8"/>
    </row>
    <row r="77" spans="1:32" ht="33" customHeight="1">
      <c r="A77" s="9"/>
      <c r="B77" s="6"/>
      <c r="C77" s="23"/>
      <c r="D77" s="24"/>
      <c r="E77" s="25" t="s">
        <v>251</v>
      </c>
      <c r="F77" s="26" t="s">
        <v>56</v>
      </c>
      <c r="G77" s="26" t="s">
        <v>60</v>
      </c>
      <c r="H77" s="27" t="s">
        <v>347</v>
      </c>
      <c r="I77" s="30" t="s">
        <v>265</v>
      </c>
      <c r="J77" s="39" t="s">
        <v>348</v>
      </c>
      <c r="K77" s="27" t="s">
        <v>349</v>
      </c>
      <c r="L77" s="26">
        <v>0.5</v>
      </c>
      <c r="M77" s="29" t="s">
        <v>341</v>
      </c>
      <c r="N77" s="29" t="s">
        <v>17</v>
      </c>
      <c r="O77" s="29"/>
      <c r="P77" s="29" t="s">
        <v>17</v>
      </c>
      <c r="Q77" s="67">
        <v>47270</v>
      </c>
      <c r="R77" s="84">
        <v>0.18013960819635216</v>
      </c>
      <c r="S77" s="85">
        <v>0.26047793289799592</v>
      </c>
      <c r="T77" s="86">
        <v>8.1062823688358484E-3</v>
      </c>
      <c r="U77" s="87">
        <v>0.78698491330781362</v>
      </c>
      <c r="V77" s="88">
        <v>3.2875478495834269E-2</v>
      </c>
      <c r="W77" s="89"/>
      <c r="X77" s="90"/>
      <c r="Y77" s="94" t="s">
        <v>22</v>
      </c>
      <c r="Z77" s="68">
        <v>343</v>
      </c>
      <c r="AA77" s="92">
        <v>7.5159882341735749</v>
      </c>
      <c r="AB77" s="93">
        <f t="shared" si="1"/>
        <v>7.5</v>
      </c>
      <c r="AC77" s="51" t="s">
        <v>0</v>
      </c>
      <c r="AD77" s="9"/>
      <c r="AE77" s="8"/>
      <c r="AF77" s="8"/>
    </row>
    <row r="78" spans="1:32" ht="33" customHeight="1">
      <c r="A78" s="9"/>
      <c r="B78" s="6"/>
      <c r="C78" s="23"/>
      <c r="D78" s="24"/>
      <c r="E78" s="25" t="s">
        <v>366</v>
      </c>
      <c r="F78" s="26" t="s">
        <v>56</v>
      </c>
      <c r="G78" s="26" t="s">
        <v>97</v>
      </c>
      <c r="H78" s="27" t="s">
        <v>367</v>
      </c>
      <c r="I78" s="28" t="s">
        <v>177</v>
      </c>
      <c r="J78" s="39" t="s">
        <v>368</v>
      </c>
      <c r="K78" s="27" t="s">
        <v>369</v>
      </c>
      <c r="L78" s="26">
        <v>0.5</v>
      </c>
      <c r="M78" s="29" t="s">
        <v>142</v>
      </c>
      <c r="N78" s="97" t="s">
        <v>370</v>
      </c>
      <c r="O78" s="29" t="s">
        <v>21</v>
      </c>
      <c r="P78" s="29" t="s">
        <v>17</v>
      </c>
      <c r="Q78" s="67">
        <v>47286</v>
      </c>
      <c r="R78" s="84">
        <v>0.22841363652824126</v>
      </c>
      <c r="S78" s="85">
        <v>0.35531261666086111</v>
      </c>
      <c r="T78" s="86">
        <v>0.19511405805173179</v>
      </c>
      <c r="U78" s="87">
        <v>0.54739919799765702</v>
      </c>
      <c r="V78" s="88">
        <v>1.6436934322098588E-2</v>
      </c>
      <c r="W78" s="89"/>
      <c r="X78" s="90"/>
      <c r="Y78" s="94" t="s">
        <v>22</v>
      </c>
      <c r="Z78" s="68">
        <v>351</v>
      </c>
      <c r="AA78" s="92">
        <v>8.4845766884440099</v>
      </c>
      <c r="AB78" s="93">
        <f t="shared" si="1"/>
        <v>8.5</v>
      </c>
      <c r="AC78" s="51" t="s">
        <v>0</v>
      </c>
      <c r="AD78" s="9"/>
      <c r="AE78" s="8"/>
      <c r="AF78" s="8"/>
    </row>
    <row r="79" spans="1:32" ht="33" customHeight="1">
      <c r="A79" s="9"/>
      <c r="B79" s="6"/>
      <c r="C79" s="23"/>
      <c r="D79" s="24"/>
      <c r="E79" s="25"/>
      <c r="F79" s="26"/>
      <c r="G79" s="26"/>
      <c r="H79" s="69"/>
      <c r="I79" s="30"/>
      <c r="J79" s="39"/>
      <c r="K79" s="27"/>
      <c r="L79" s="26"/>
      <c r="M79" s="29"/>
      <c r="N79" s="29"/>
      <c r="O79" s="29"/>
      <c r="P79" s="29"/>
      <c r="Q79" s="67"/>
      <c r="R79" s="84"/>
      <c r="S79" s="85"/>
      <c r="T79" s="86"/>
      <c r="U79" s="87"/>
      <c r="V79" s="88"/>
      <c r="W79" s="89"/>
      <c r="X79" s="90"/>
      <c r="Y79" s="94"/>
      <c r="Z79" s="68"/>
      <c r="AA79" s="92"/>
      <c r="AB79" s="93"/>
      <c r="AC79" s="51" t="s">
        <v>0</v>
      </c>
      <c r="AD79" s="9"/>
      <c r="AE79" s="8"/>
      <c r="AF79" s="8"/>
    </row>
    <row r="80" spans="1:32" ht="33" customHeight="1">
      <c r="A80" s="9"/>
      <c r="B80" s="6"/>
      <c r="C80" s="23"/>
      <c r="D80" s="24"/>
      <c r="E80" s="25"/>
      <c r="F80" s="26"/>
      <c r="G80" s="26"/>
      <c r="H80" s="27"/>
      <c r="I80" s="30"/>
      <c r="J80" s="39"/>
      <c r="K80" s="27"/>
      <c r="L80" s="26"/>
      <c r="M80" s="29"/>
      <c r="N80" s="29"/>
      <c r="O80" s="29"/>
      <c r="P80" s="29"/>
      <c r="Q80" s="67"/>
      <c r="R80" s="84"/>
      <c r="S80" s="85"/>
      <c r="T80" s="86"/>
      <c r="U80" s="87"/>
      <c r="V80" s="88"/>
      <c r="W80" s="89"/>
      <c r="X80" s="90"/>
      <c r="Y80" s="94"/>
      <c r="Z80" s="68"/>
      <c r="AA80" s="92"/>
      <c r="AB80" s="93" t="str">
        <f t="shared" ref="AB80:AB115" si="2">IF(AA80&lt;&gt;"",ROUND(AA80/0.5,0)*0.5,"")</f>
        <v/>
      </c>
      <c r="AC80" s="51" t="s">
        <v>0</v>
      </c>
      <c r="AD80" s="9"/>
      <c r="AE80" s="8"/>
      <c r="AF80" s="8"/>
    </row>
    <row r="81" spans="1:32" ht="33" hidden="1" customHeight="1">
      <c r="A81" s="9"/>
      <c r="B81" s="6"/>
      <c r="C81" s="23"/>
      <c r="D81" s="24"/>
      <c r="E81" s="25"/>
      <c r="F81" s="26"/>
      <c r="G81" s="26"/>
      <c r="H81" s="27"/>
      <c r="I81" s="30"/>
      <c r="J81" s="39"/>
      <c r="K81" s="27"/>
      <c r="L81" s="26"/>
      <c r="M81" s="29"/>
      <c r="N81" s="29"/>
      <c r="O81" s="29"/>
      <c r="P81" s="29"/>
      <c r="Q81" s="67"/>
      <c r="R81" s="84"/>
      <c r="S81" s="85"/>
      <c r="T81" s="86"/>
      <c r="U81" s="87"/>
      <c r="V81" s="88"/>
      <c r="W81" s="89"/>
      <c r="X81" s="90"/>
      <c r="Y81" s="94"/>
      <c r="Z81" s="68"/>
      <c r="AA81" s="92"/>
      <c r="AB81" s="93" t="str">
        <f t="shared" si="2"/>
        <v/>
      </c>
      <c r="AC81" s="51" t="s">
        <v>0</v>
      </c>
      <c r="AD81" s="9"/>
      <c r="AE81" s="8"/>
      <c r="AF81" s="8"/>
    </row>
    <row r="82" spans="1:32" ht="33" hidden="1" customHeight="1">
      <c r="A82" s="9"/>
      <c r="B82" s="6"/>
      <c r="C82" s="23"/>
      <c r="D82" s="24"/>
      <c r="E82" s="25"/>
      <c r="F82" s="26"/>
      <c r="G82" s="26"/>
      <c r="H82" s="27"/>
      <c r="I82" s="30"/>
      <c r="J82" s="39"/>
      <c r="K82" s="27"/>
      <c r="L82" s="26"/>
      <c r="M82" s="29"/>
      <c r="N82" s="29"/>
      <c r="O82" s="29"/>
      <c r="P82" s="29"/>
      <c r="Q82" s="67"/>
      <c r="R82" s="84"/>
      <c r="S82" s="85"/>
      <c r="T82" s="86"/>
      <c r="U82" s="87"/>
      <c r="V82" s="88"/>
      <c r="W82" s="89"/>
      <c r="X82" s="90"/>
      <c r="Y82" s="91"/>
      <c r="Z82" s="68"/>
      <c r="AA82" s="92"/>
      <c r="AB82" s="93" t="str">
        <f t="shared" si="2"/>
        <v/>
      </c>
      <c r="AC82" s="51" t="s">
        <v>0</v>
      </c>
      <c r="AD82" s="9"/>
      <c r="AE82" s="8"/>
      <c r="AF82" s="8"/>
    </row>
    <row r="83" spans="1:32" ht="33" hidden="1" customHeight="1">
      <c r="A83" s="9"/>
      <c r="B83" s="6"/>
      <c r="C83" s="23"/>
      <c r="D83" s="24"/>
      <c r="E83" s="25"/>
      <c r="F83" s="26"/>
      <c r="G83" s="26"/>
      <c r="H83" s="27"/>
      <c r="I83" s="30"/>
      <c r="J83" s="39"/>
      <c r="K83" s="27"/>
      <c r="L83" s="26"/>
      <c r="M83" s="29"/>
      <c r="N83" s="29"/>
      <c r="O83" s="29"/>
      <c r="P83" s="29"/>
      <c r="Q83" s="67"/>
      <c r="R83" s="84"/>
      <c r="S83" s="85"/>
      <c r="T83" s="86"/>
      <c r="U83" s="87"/>
      <c r="V83" s="88"/>
      <c r="W83" s="89"/>
      <c r="X83" s="90"/>
      <c r="Y83" s="91"/>
      <c r="Z83" s="68"/>
      <c r="AA83" s="92"/>
      <c r="AB83" s="93" t="str">
        <f t="shared" si="2"/>
        <v/>
      </c>
      <c r="AC83" s="51" t="s">
        <v>0</v>
      </c>
      <c r="AD83" s="9"/>
      <c r="AE83" s="8"/>
      <c r="AF83" s="8"/>
    </row>
    <row r="84" spans="1:32" ht="33" hidden="1" customHeight="1">
      <c r="A84" s="9"/>
      <c r="B84" s="6"/>
      <c r="C84" s="23"/>
      <c r="D84" s="24"/>
      <c r="E84" s="25"/>
      <c r="F84" s="26"/>
      <c r="G84" s="26"/>
      <c r="H84" s="27"/>
      <c r="I84" s="30"/>
      <c r="J84" s="39"/>
      <c r="K84" s="27"/>
      <c r="L84" s="26"/>
      <c r="M84" s="29"/>
      <c r="N84" s="29"/>
      <c r="O84" s="29"/>
      <c r="P84" s="29"/>
      <c r="Q84" s="67"/>
      <c r="R84" s="84"/>
      <c r="S84" s="85"/>
      <c r="T84" s="86"/>
      <c r="U84" s="87"/>
      <c r="V84" s="88"/>
      <c r="W84" s="89"/>
      <c r="X84" s="90"/>
      <c r="Y84" s="94"/>
      <c r="Z84" s="68"/>
      <c r="AA84" s="92"/>
      <c r="AB84" s="93" t="str">
        <f t="shared" si="2"/>
        <v/>
      </c>
      <c r="AC84" s="51" t="s">
        <v>0</v>
      </c>
      <c r="AD84" s="9"/>
      <c r="AE84" s="8"/>
      <c r="AF84" s="8"/>
    </row>
    <row r="85" spans="1:32" ht="33" hidden="1" customHeight="1">
      <c r="A85" s="9"/>
      <c r="B85" s="6"/>
      <c r="C85" s="23"/>
      <c r="D85" s="24"/>
      <c r="E85" s="25"/>
      <c r="F85" s="26"/>
      <c r="G85" s="26"/>
      <c r="H85" s="27"/>
      <c r="I85" s="30"/>
      <c r="J85" s="39"/>
      <c r="K85" s="27"/>
      <c r="L85" s="26"/>
      <c r="M85" s="29"/>
      <c r="N85" s="29"/>
      <c r="O85" s="29"/>
      <c r="P85" s="29"/>
      <c r="Q85" s="67"/>
      <c r="R85" s="84"/>
      <c r="S85" s="85"/>
      <c r="T85" s="86"/>
      <c r="U85" s="87"/>
      <c r="V85" s="88"/>
      <c r="W85" s="89"/>
      <c r="X85" s="90"/>
      <c r="Y85" s="94"/>
      <c r="Z85" s="68"/>
      <c r="AA85" s="92"/>
      <c r="AB85" s="93" t="str">
        <f t="shared" si="2"/>
        <v/>
      </c>
      <c r="AC85" s="51" t="s">
        <v>0</v>
      </c>
      <c r="AD85" s="9"/>
      <c r="AE85" s="8"/>
      <c r="AF85" s="8"/>
    </row>
    <row r="86" spans="1:32" ht="33" hidden="1" customHeight="1">
      <c r="A86" s="9"/>
      <c r="B86" s="6"/>
      <c r="C86" s="23"/>
      <c r="D86" s="24"/>
      <c r="E86" s="25"/>
      <c r="F86" s="26"/>
      <c r="G86" s="26"/>
      <c r="H86" s="27"/>
      <c r="I86" s="30"/>
      <c r="J86" s="39"/>
      <c r="K86" s="27"/>
      <c r="L86" s="26"/>
      <c r="M86" s="29"/>
      <c r="N86" s="29"/>
      <c r="O86" s="29"/>
      <c r="P86" s="29"/>
      <c r="Q86" s="67"/>
      <c r="R86" s="84"/>
      <c r="S86" s="85"/>
      <c r="T86" s="86"/>
      <c r="U86" s="87"/>
      <c r="V86" s="88"/>
      <c r="W86" s="89"/>
      <c r="X86" s="90"/>
      <c r="Y86" s="94"/>
      <c r="Z86" s="68"/>
      <c r="AA86" s="92"/>
      <c r="AB86" s="93" t="str">
        <f t="shared" si="2"/>
        <v/>
      </c>
      <c r="AC86" s="51" t="s">
        <v>0</v>
      </c>
      <c r="AD86" s="9"/>
      <c r="AE86" s="8"/>
      <c r="AF86" s="8"/>
    </row>
    <row r="87" spans="1:32" ht="33" hidden="1" customHeight="1">
      <c r="A87" s="9"/>
      <c r="B87" s="6"/>
      <c r="C87" s="23"/>
      <c r="D87" s="24"/>
      <c r="E87" s="25"/>
      <c r="F87" s="26"/>
      <c r="G87" s="26"/>
      <c r="H87" s="27"/>
      <c r="I87" s="30"/>
      <c r="J87" s="39"/>
      <c r="K87" s="27"/>
      <c r="L87" s="26"/>
      <c r="M87" s="29"/>
      <c r="N87" s="29"/>
      <c r="O87" s="29"/>
      <c r="P87" s="29"/>
      <c r="Q87" s="67"/>
      <c r="R87" s="84"/>
      <c r="S87" s="85"/>
      <c r="T87" s="86"/>
      <c r="U87" s="87"/>
      <c r="V87" s="88"/>
      <c r="W87" s="89"/>
      <c r="X87" s="90"/>
      <c r="Y87" s="94"/>
      <c r="Z87" s="68"/>
      <c r="AA87" s="92"/>
      <c r="AB87" s="93" t="str">
        <f t="shared" si="2"/>
        <v/>
      </c>
      <c r="AC87" s="51" t="s">
        <v>0</v>
      </c>
      <c r="AD87" s="9"/>
      <c r="AE87" s="8"/>
      <c r="AF87" s="8"/>
    </row>
    <row r="88" spans="1:32" ht="33" hidden="1" customHeight="1">
      <c r="A88" s="9"/>
      <c r="B88" s="6"/>
      <c r="C88" s="33"/>
      <c r="D88" s="24"/>
      <c r="E88" s="25"/>
      <c r="F88" s="26"/>
      <c r="G88" s="26"/>
      <c r="H88" s="27"/>
      <c r="I88" s="30"/>
      <c r="J88" s="39"/>
      <c r="K88" s="27"/>
      <c r="L88" s="26"/>
      <c r="M88" s="29"/>
      <c r="N88" s="29"/>
      <c r="O88" s="29"/>
      <c r="P88" s="29"/>
      <c r="Q88" s="67"/>
      <c r="R88" s="84"/>
      <c r="S88" s="85"/>
      <c r="T88" s="86"/>
      <c r="U88" s="87"/>
      <c r="V88" s="88"/>
      <c r="W88" s="89"/>
      <c r="X88" s="90"/>
      <c r="Y88" s="94"/>
      <c r="Z88" s="68"/>
      <c r="AA88" s="92"/>
      <c r="AB88" s="93" t="str">
        <f t="shared" si="2"/>
        <v/>
      </c>
      <c r="AC88" s="51" t="s">
        <v>0</v>
      </c>
      <c r="AD88" s="9"/>
      <c r="AE88" s="8"/>
      <c r="AF88" s="8"/>
    </row>
    <row r="89" spans="1:32" ht="33" hidden="1" customHeight="1">
      <c r="A89" s="9"/>
      <c r="B89" s="6"/>
      <c r="C89" s="23"/>
      <c r="D89" s="24"/>
      <c r="E89" s="25"/>
      <c r="F89" s="26"/>
      <c r="G89" s="26"/>
      <c r="H89" s="27"/>
      <c r="I89" s="30"/>
      <c r="J89" s="39"/>
      <c r="K89" s="27"/>
      <c r="L89" s="26"/>
      <c r="M89" s="29"/>
      <c r="N89" s="29"/>
      <c r="O89" s="29"/>
      <c r="P89" s="29"/>
      <c r="Q89" s="67"/>
      <c r="R89" s="84"/>
      <c r="S89" s="85"/>
      <c r="T89" s="86"/>
      <c r="U89" s="87"/>
      <c r="V89" s="88"/>
      <c r="W89" s="89"/>
      <c r="X89" s="90"/>
      <c r="Y89" s="94"/>
      <c r="Z89" s="68"/>
      <c r="AA89" s="92"/>
      <c r="AB89" s="93" t="str">
        <f t="shared" si="2"/>
        <v/>
      </c>
      <c r="AC89" s="51" t="s">
        <v>0</v>
      </c>
      <c r="AD89" s="9"/>
      <c r="AE89" s="8"/>
      <c r="AF89" s="8"/>
    </row>
    <row r="90" spans="1:32" ht="33" hidden="1" customHeight="1">
      <c r="A90" s="9"/>
      <c r="B90" s="6"/>
      <c r="C90" s="23"/>
      <c r="D90" s="24"/>
      <c r="E90" s="25"/>
      <c r="F90" s="26"/>
      <c r="G90" s="26"/>
      <c r="H90" s="27"/>
      <c r="I90" s="30"/>
      <c r="J90" s="39"/>
      <c r="K90" s="27"/>
      <c r="L90" s="26"/>
      <c r="M90" s="29"/>
      <c r="N90" s="29"/>
      <c r="O90" s="29"/>
      <c r="P90" s="29"/>
      <c r="Q90" s="67"/>
      <c r="R90" s="84"/>
      <c r="S90" s="85"/>
      <c r="T90" s="86"/>
      <c r="U90" s="87"/>
      <c r="V90" s="88"/>
      <c r="W90" s="89"/>
      <c r="X90" s="90"/>
      <c r="Y90" s="94"/>
      <c r="Z90" s="68"/>
      <c r="AA90" s="92"/>
      <c r="AB90" s="93" t="str">
        <f t="shared" si="2"/>
        <v/>
      </c>
      <c r="AC90" s="51" t="s">
        <v>0</v>
      </c>
      <c r="AD90" s="9"/>
      <c r="AE90" s="8"/>
      <c r="AF90" s="8"/>
    </row>
    <row r="91" spans="1:32" ht="33" hidden="1" customHeight="1">
      <c r="A91" s="9"/>
      <c r="B91" s="6"/>
      <c r="C91" s="23"/>
      <c r="D91" s="24"/>
      <c r="E91" s="25"/>
      <c r="F91" s="26"/>
      <c r="G91" s="26"/>
      <c r="H91" s="27"/>
      <c r="I91" s="30"/>
      <c r="J91" s="39"/>
      <c r="K91" s="27"/>
      <c r="L91" s="26"/>
      <c r="M91" s="29"/>
      <c r="N91" s="29"/>
      <c r="O91" s="29"/>
      <c r="P91" s="29"/>
      <c r="Q91" s="67"/>
      <c r="R91" s="84"/>
      <c r="S91" s="85"/>
      <c r="T91" s="86"/>
      <c r="U91" s="87"/>
      <c r="V91" s="88"/>
      <c r="W91" s="89"/>
      <c r="X91" s="90"/>
      <c r="Y91" s="94"/>
      <c r="Z91" s="68"/>
      <c r="AA91" s="92"/>
      <c r="AB91" s="93" t="str">
        <f t="shared" si="2"/>
        <v/>
      </c>
      <c r="AC91" s="51" t="s">
        <v>0</v>
      </c>
      <c r="AD91" s="9"/>
      <c r="AE91" s="8"/>
      <c r="AF91" s="8"/>
    </row>
    <row r="92" spans="1:32" ht="33" hidden="1" customHeight="1">
      <c r="A92" s="9"/>
      <c r="B92" s="6"/>
      <c r="C92" s="23"/>
      <c r="D92" s="24"/>
      <c r="E92" s="25"/>
      <c r="F92" s="26"/>
      <c r="G92" s="26"/>
      <c r="H92" s="27"/>
      <c r="I92" s="30"/>
      <c r="J92" s="39"/>
      <c r="K92" s="27"/>
      <c r="L92" s="26"/>
      <c r="M92" s="29"/>
      <c r="N92" s="29"/>
      <c r="O92" s="29"/>
      <c r="P92" s="29"/>
      <c r="Q92" s="67"/>
      <c r="R92" s="84"/>
      <c r="S92" s="85"/>
      <c r="T92" s="86"/>
      <c r="U92" s="87"/>
      <c r="V92" s="88"/>
      <c r="W92" s="89"/>
      <c r="X92" s="90"/>
      <c r="Y92" s="94"/>
      <c r="Z92" s="68"/>
      <c r="AA92" s="92"/>
      <c r="AB92" s="93" t="str">
        <f t="shared" si="2"/>
        <v/>
      </c>
      <c r="AC92" s="51" t="s">
        <v>0</v>
      </c>
      <c r="AD92" s="9"/>
      <c r="AE92" s="8"/>
      <c r="AF92" s="8"/>
    </row>
    <row r="93" spans="1:32" ht="33" hidden="1" customHeight="1">
      <c r="A93" s="9"/>
      <c r="B93" s="6"/>
      <c r="C93" s="23"/>
      <c r="D93" s="24"/>
      <c r="E93" s="25"/>
      <c r="F93" s="26"/>
      <c r="G93" s="26"/>
      <c r="H93" s="27"/>
      <c r="I93" s="30"/>
      <c r="J93" s="39"/>
      <c r="K93" s="27"/>
      <c r="L93" s="26"/>
      <c r="M93" s="29"/>
      <c r="N93" s="29"/>
      <c r="O93" s="29"/>
      <c r="P93" s="29"/>
      <c r="Q93" s="67"/>
      <c r="R93" s="84"/>
      <c r="S93" s="85"/>
      <c r="T93" s="86"/>
      <c r="U93" s="87"/>
      <c r="V93" s="88"/>
      <c r="W93" s="89"/>
      <c r="X93" s="90"/>
      <c r="Y93" s="94"/>
      <c r="Z93" s="68"/>
      <c r="AA93" s="92"/>
      <c r="AB93" s="93" t="str">
        <f t="shared" si="2"/>
        <v/>
      </c>
      <c r="AC93" s="51" t="s">
        <v>0</v>
      </c>
      <c r="AD93" s="9"/>
      <c r="AE93" s="8"/>
      <c r="AF93" s="8"/>
    </row>
    <row r="94" spans="1:32" ht="33" hidden="1" customHeight="1">
      <c r="A94" s="9"/>
      <c r="B94" s="6"/>
      <c r="C94" s="23"/>
      <c r="D94" s="24"/>
      <c r="E94" s="25"/>
      <c r="F94" s="26"/>
      <c r="G94" s="26"/>
      <c r="H94" s="27"/>
      <c r="I94" s="30"/>
      <c r="J94" s="39"/>
      <c r="K94" s="27"/>
      <c r="L94" s="26"/>
      <c r="M94" s="29"/>
      <c r="N94" s="29"/>
      <c r="O94" s="29"/>
      <c r="P94" s="29"/>
      <c r="Q94" s="67"/>
      <c r="R94" s="84"/>
      <c r="S94" s="85"/>
      <c r="T94" s="86"/>
      <c r="U94" s="87"/>
      <c r="V94" s="88"/>
      <c r="W94" s="89"/>
      <c r="X94" s="90"/>
      <c r="Y94" s="94"/>
      <c r="Z94" s="68"/>
      <c r="AA94" s="92"/>
      <c r="AB94" s="93" t="str">
        <f t="shared" si="2"/>
        <v/>
      </c>
      <c r="AC94" s="51" t="s">
        <v>0</v>
      </c>
      <c r="AD94" s="9"/>
      <c r="AE94" s="8"/>
      <c r="AF94" s="8"/>
    </row>
    <row r="95" spans="1:32" ht="33" hidden="1" customHeight="1">
      <c r="A95" s="9"/>
      <c r="B95" s="6"/>
      <c r="C95" s="23"/>
      <c r="D95" s="24"/>
      <c r="E95" s="25"/>
      <c r="F95" s="26"/>
      <c r="G95" s="26"/>
      <c r="H95" s="27"/>
      <c r="I95" s="30"/>
      <c r="J95" s="39"/>
      <c r="K95" s="27"/>
      <c r="L95" s="26"/>
      <c r="M95" s="29"/>
      <c r="N95" s="29"/>
      <c r="O95" s="29"/>
      <c r="P95" s="29"/>
      <c r="Q95" s="67"/>
      <c r="R95" s="84"/>
      <c r="S95" s="85"/>
      <c r="T95" s="86"/>
      <c r="U95" s="87"/>
      <c r="V95" s="88"/>
      <c r="W95" s="89"/>
      <c r="X95" s="90"/>
      <c r="Y95" s="94"/>
      <c r="Z95" s="68"/>
      <c r="AA95" s="92"/>
      <c r="AB95" s="93" t="str">
        <f t="shared" si="2"/>
        <v/>
      </c>
      <c r="AC95" s="51" t="s">
        <v>0</v>
      </c>
      <c r="AD95" s="9"/>
      <c r="AE95" s="8"/>
      <c r="AF95" s="8"/>
    </row>
    <row r="96" spans="1:32" ht="33" hidden="1" customHeight="1">
      <c r="A96" s="9"/>
      <c r="B96" s="6"/>
      <c r="C96" s="23"/>
      <c r="D96" s="24"/>
      <c r="E96" s="25"/>
      <c r="F96" s="26"/>
      <c r="G96" s="26"/>
      <c r="H96" s="27"/>
      <c r="I96" s="30"/>
      <c r="J96" s="39"/>
      <c r="K96" s="27"/>
      <c r="L96" s="26"/>
      <c r="M96" s="29"/>
      <c r="N96" s="29"/>
      <c r="O96" s="29"/>
      <c r="P96" s="29"/>
      <c r="Q96" s="67"/>
      <c r="R96" s="84"/>
      <c r="S96" s="85"/>
      <c r="T96" s="86"/>
      <c r="U96" s="87"/>
      <c r="V96" s="88"/>
      <c r="W96" s="89"/>
      <c r="X96" s="90"/>
      <c r="Y96" s="94"/>
      <c r="Z96" s="68"/>
      <c r="AA96" s="92"/>
      <c r="AB96" s="93" t="str">
        <f t="shared" si="2"/>
        <v/>
      </c>
      <c r="AC96" s="51" t="s">
        <v>0</v>
      </c>
      <c r="AD96" s="9"/>
      <c r="AE96" s="8"/>
      <c r="AF96" s="8"/>
    </row>
    <row r="97" spans="1:32" ht="33" hidden="1" customHeight="1">
      <c r="A97" s="9"/>
      <c r="B97" s="6"/>
      <c r="C97" s="23"/>
      <c r="D97" s="24"/>
      <c r="E97" s="25"/>
      <c r="F97" s="26"/>
      <c r="G97" s="26"/>
      <c r="H97" s="27"/>
      <c r="I97" s="30"/>
      <c r="J97" s="39"/>
      <c r="K97" s="27"/>
      <c r="L97" s="26"/>
      <c r="M97" s="29"/>
      <c r="N97" s="29"/>
      <c r="O97" s="29"/>
      <c r="P97" s="29"/>
      <c r="Q97" s="67"/>
      <c r="R97" s="84"/>
      <c r="S97" s="85"/>
      <c r="T97" s="86"/>
      <c r="U97" s="87"/>
      <c r="V97" s="88"/>
      <c r="W97" s="89"/>
      <c r="X97" s="90"/>
      <c r="Y97" s="94"/>
      <c r="Z97" s="68"/>
      <c r="AA97" s="92"/>
      <c r="AB97" s="93" t="str">
        <f t="shared" si="2"/>
        <v/>
      </c>
      <c r="AC97" s="51" t="s">
        <v>0</v>
      </c>
      <c r="AD97" s="9"/>
      <c r="AE97" s="8"/>
      <c r="AF97" s="8"/>
    </row>
    <row r="98" spans="1:32" ht="33" hidden="1" customHeight="1">
      <c r="A98" s="9"/>
      <c r="B98" s="6"/>
      <c r="C98" s="23"/>
      <c r="D98" s="24"/>
      <c r="E98" s="25"/>
      <c r="F98" s="26"/>
      <c r="G98" s="26"/>
      <c r="H98" s="27"/>
      <c r="I98" s="30"/>
      <c r="J98" s="39"/>
      <c r="K98" s="27"/>
      <c r="L98" s="26"/>
      <c r="M98" s="29"/>
      <c r="N98" s="29"/>
      <c r="O98" s="29"/>
      <c r="P98" s="29"/>
      <c r="Q98" s="67"/>
      <c r="R98" s="84"/>
      <c r="S98" s="85"/>
      <c r="T98" s="86"/>
      <c r="U98" s="87"/>
      <c r="V98" s="88"/>
      <c r="W98" s="89"/>
      <c r="X98" s="90"/>
      <c r="Y98" s="94"/>
      <c r="Z98" s="68"/>
      <c r="AA98" s="92"/>
      <c r="AB98" s="93" t="str">
        <f t="shared" si="2"/>
        <v/>
      </c>
      <c r="AC98" s="51" t="s">
        <v>0</v>
      </c>
      <c r="AD98" s="9"/>
      <c r="AE98" s="8"/>
      <c r="AF98" s="8"/>
    </row>
    <row r="99" spans="1:32" ht="33" hidden="1" customHeight="1">
      <c r="A99" s="9"/>
      <c r="B99" s="6"/>
      <c r="C99" s="23"/>
      <c r="D99" s="24"/>
      <c r="E99" s="25"/>
      <c r="F99" s="26"/>
      <c r="G99" s="26"/>
      <c r="H99" s="27"/>
      <c r="I99" s="30"/>
      <c r="J99" s="39"/>
      <c r="K99" s="27"/>
      <c r="L99" s="26"/>
      <c r="M99" s="29"/>
      <c r="N99" s="29"/>
      <c r="O99" s="29"/>
      <c r="P99" s="29"/>
      <c r="Q99" s="67"/>
      <c r="R99" s="84"/>
      <c r="S99" s="85"/>
      <c r="T99" s="86"/>
      <c r="U99" s="87"/>
      <c r="V99" s="88"/>
      <c r="W99" s="89"/>
      <c r="X99" s="90"/>
      <c r="Y99" s="94"/>
      <c r="Z99" s="68"/>
      <c r="AA99" s="92"/>
      <c r="AB99" s="93" t="str">
        <f t="shared" si="2"/>
        <v/>
      </c>
      <c r="AC99" s="51" t="s">
        <v>0</v>
      </c>
      <c r="AD99" s="9"/>
      <c r="AE99" s="8"/>
      <c r="AF99" s="8"/>
    </row>
    <row r="100" spans="1:32" ht="33" hidden="1" customHeight="1">
      <c r="A100" s="9"/>
      <c r="B100" s="6"/>
      <c r="C100" s="23"/>
      <c r="D100" s="24"/>
      <c r="E100" s="25"/>
      <c r="F100" s="26"/>
      <c r="G100" s="26"/>
      <c r="H100" s="27"/>
      <c r="I100" s="30"/>
      <c r="J100" s="39"/>
      <c r="K100" s="27"/>
      <c r="L100" s="26"/>
      <c r="M100" s="29"/>
      <c r="N100" s="29"/>
      <c r="O100" s="29"/>
      <c r="P100" s="29"/>
      <c r="Q100" s="67"/>
      <c r="R100" s="84"/>
      <c r="S100" s="85"/>
      <c r="T100" s="86"/>
      <c r="U100" s="87"/>
      <c r="V100" s="88"/>
      <c r="W100" s="89"/>
      <c r="X100" s="90"/>
      <c r="Y100" s="94"/>
      <c r="Z100" s="68"/>
      <c r="AA100" s="92"/>
      <c r="AB100" s="93" t="str">
        <f t="shared" si="2"/>
        <v/>
      </c>
      <c r="AC100" s="51" t="s">
        <v>0</v>
      </c>
      <c r="AD100" s="9"/>
      <c r="AE100" s="8"/>
      <c r="AF100" s="8"/>
    </row>
    <row r="101" spans="1:32" ht="33" hidden="1" customHeight="1">
      <c r="A101" s="9"/>
      <c r="B101" s="6"/>
      <c r="C101" s="23"/>
      <c r="D101" s="24"/>
      <c r="E101" s="25"/>
      <c r="F101" s="26"/>
      <c r="G101" s="26"/>
      <c r="H101" s="27"/>
      <c r="I101" s="30"/>
      <c r="J101" s="39"/>
      <c r="K101" s="27"/>
      <c r="L101" s="26"/>
      <c r="M101" s="29"/>
      <c r="N101" s="29"/>
      <c r="O101" s="29"/>
      <c r="P101" s="29"/>
      <c r="Q101" s="67"/>
      <c r="R101" s="84"/>
      <c r="S101" s="85"/>
      <c r="T101" s="86"/>
      <c r="U101" s="87"/>
      <c r="V101" s="88"/>
      <c r="W101" s="89"/>
      <c r="X101" s="90"/>
      <c r="Y101" s="94"/>
      <c r="Z101" s="68"/>
      <c r="AA101" s="92"/>
      <c r="AB101" s="93" t="str">
        <f t="shared" si="2"/>
        <v/>
      </c>
      <c r="AC101" s="51" t="s">
        <v>0</v>
      </c>
      <c r="AD101" s="9"/>
      <c r="AE101" s="8"/>
      <c r="AF101" s="8"/>
    </row>
    <row r="102" spans="1:32" ht="33" hidden="1" customHeight="1">
      <c r="A102" s="9"/>
      <c r="B102" s="6"/>
      <c r="C102" s="23"/>
      <c r="D102" s="24"/>
      <c r="E102" s="25"/>
      <c r="F102" s="26"/>
      <c r="G102" s="26"/>
      <c r="H102" s="27"/>
      <c r="I102" s="30"/>
      <c r="J102" s="39"/>
      <c r="K102" s="27"/>
      <c r="L102" s="26"/>
      <c r="M102" s="29"/>
      <c r="N102" s="29"/>
      <c r="O102" s="29"/>
      <c r="P102" s="29"/>
      <c r="Q102" s="67"/>
      <c r="R102" s="84"/>
      <c r="S102" s="85"/>
      <c r="T102" s="86"/>
      <c r="U102" s="87"/>
      <c r="V102" s="88"/>
      <c r="W102" s="89"/>
      <c r="X102" s="90"/>
      <c r="Y102" s="94"/>
      <c r="Z102" s="68"/>
      <c r="AA102" s="92"/>
      <c r="AB102" s="93" t="str">
        <f t="shared" si="2"/>
        <v/>
      </c>
      <c r="AC102" s="51" t="s">
        <v>0</v>
      </c>
      <c r="AD102" s="9"/>
      <c r="AE102" s="8"/>
      <c r="AF102" s="8"/>
    </row>
    <row r="103" spans="1:32" ht="33" hidden="1" customHeight="1">
      <c r="A103" s="9"/>
      <c r="B103" s="6"/>
      <c r="C103" s="23"/>
      <c r="D103" s="24"/>
      <c r="E103" s="25"/>
      <c r="F103" s="26"/>
      <c r="G103" s="26"/>
      <c r="H103" s="27"/>
      <c r="I103" s="30"/>
      <c r="J103" s="39"/>
      <c r="K103" s="27"/>
      <c r="L103" s="26"/>
      <c r="M103" s="29"/>
      <c r="N103" s="29"/>
      <c r="O103" s="29"/>
      <c r="P103" s="29"/>
      <c r="Q103" s="67"/>
      <c r="R103" s="84"/>
      <c r="S103" s="85"/>
      <c r="T103" s="86"/>
      <c r="U103" s="87"/>
      <c r="V103" s="88"/>
      <c r="W103" s="89"/>
      <c r="X103" s="90"/>
      <c r="Y103" s="91"/>
      <c r="Z103" s="68"/>
      <c r="AA103" s="92"/>
      <c r="AB103" s="93" t="str">
        <f t="shared" si="2"/>
        <v/>
      </c>
      <c r="AC103" s="51" t="s">
        <v>0</v>
      </c>
      <c r="AD103" s="9"/>
      <c r="AE103" s="8"/>
      <c r="AF103" s="8"/>
    </row>
    <row r="104" spans="1:32" ht="33" hidden="1" customHeight="1">
      <c r="A104" s="9"/>
      <c r="B104" s="6"/>
      <c r="C104" s="23"/>
      <c r="D104" s="24"/>
      <c r="E104" s="25"/>
      <c r="F104" s="26"/>
      <c r="G104" s="26"/>
      <c r="H104" s="27"/>
      <c r="I104" s="30"/>
      <c r="J104" s="39"/>
      <c r="K104" s="27"/>
      <c r="L104" s="26"/>
      <c r="M104" s="29"/>
      <c r="N104" s="29"/>
      <c r="O104" s="29"/>
      <c r="P104" s="29"/>
      <c r="Q104" s="67"/>
      <c r="R104" s="84"/>
      <c r="S104" s="85"/>
      <c r="T104" s="86"/>
      <c r="U104" s="87"/>
      <c r="V104" s="88"/>
      <c r="W104" s="89"/>
      <c r="X104" s="98"/>
      <c r="Y104" s="94"/>
      <c r="Z104" s="68"/>
      <c r="AA104" s="92"/>
      <c r="AB104" s="93" t="str">
        <f t="shared" si="2"/>
        <v/>
      </c>
      <c r="AC104" s="51" t="s">
        <v>0</v>
      </c>
      <c r="AD104" s="9"/>
      <c r="AE104" s="8"/>
      <c r="AF104" s="8"/>
    </row>
    <row r="105" spans="1:32" ht="33" hidden="1" customHeight="1">
      <c r="A105" s="9"/>
      <c r="B105" s="6"/>
      <c r="C105" s="23"/>
      <c r="D105" s="24"/>
      <c r="E105" s="25"/>
      <c r="F105" s="26"/>
      <c r="G105" s="26"/>
      <c r="H105" s="27"/>
      <c r="I105" s="30"/>
      <c r="J105" s="39"/>
      <c r="K105" s="27"/>
      <c r="L105" s="26"/>
      <c r="M105" s="29"/>
      <c r="N105" s="29"/>
      <c r="O105" s="29"/>
      <c r="P105" s="29"/>
      <c r="Q105" s="67"/>
      <c r="R105" s="84"/>
      <c r="S105" s="85"/>
      <c r="T105" s="86"/>
      <c r="U105" s="87"/>
      <c r="V105" s="88"/>
      <c r="W105" s="89"/>
      <c r="X105" s="90"/>
      <c r="Y105" s="94"/>
      <c r="Z105" s="68"/>
      <c r="AA105" s="92"/>
      <c r="AB105" s="93" t="str">
        <f t="shared" si="2"/>
        <v/>
      </c>
      <c r="AC105" s="51" t="s">
        <v>0</v>
      </c>
      <c r="AD105" s="9"/>
      <c r="AE105" s="8"/>
      <c r="AF105" s="8"/>
    </row>
    <row r="106" spans="1:32" ht="33" hidden="1" customHeight="1">
      <c r="A106" s="9"/>
      <c r="B106" s="6"/>
      <c r="C106" s="23"/>
      <c r="D106" s="24"/>
      <c r="E106" s="25"/>
      <c r="F106" s="26"/>
      <c r="G106" s="26"/>
      <c r="H106" s="27"/>
      <c r="I106" s="30"/>
      <c r="J106" s="39"/>
      <c r="K106" s="27"/>
      <c r="L106" s="26"/>
      <c r="M106" s="29"/>
      <c r="N106" s="29"/>
      <c r="O106" s="29"/>
      <c r="P106" s="29"/>
      <c r="Q106" s="67"/>
      <c r="R106" s="84"/>
      <c r="S106" s="85"/>
      <c r="T106" s="86"/>
      <c r="U106" s="87"/>
      <c r="V106" s="88"/>
      <c r="W106" s="89"/>
      <c r="X106" s="90"/>
      <c r="Y106" s="94"/>
      <c r="Z106" s="68"/>
      <c r="AA106" s="92"/>
      <c r="AB106" s="93" t="str">
        <f t="shared" si="2"/>
        <v/>
      </c>
      <c r="AC106" s="51" t="s">
        <v>0</v>
      </c>
      <c r="AD106" s="9"/>
      <c r="AE106" s="8"/>
      <c r="AF106" s="8"/>
    </row>
    <row r="107" spans="1:32" ht="33" hidden="1" customHeight="1">
      <c r="A107" s="9"/>
      <c r="B107" s="6"/>
      <c r="C107" s="23"/>
      <c r="D107" s="24"/>
      <c r="E107" s="25"/>
      <c r="F107" s="26"/>
      <c r="G107" s="26"/>
      <c r="H107" s="27"/>
      <c r="I107" s="30"/>
      <c r="J107" s="39"/>
      <c r="K107" s="27"/>
      <c r="L107" s="26"/>
      <c r="M107" s="29"/>
      <c r="N107" s="29"/>
      <c r="O107" s="29"/>
      <c r="P107" s="29"/>
      <c r="Q107" s="67"/>
      <c r="R107" s="84"/>
      <c r="S107" s="85"/>
      <c r="T107" s="86"/>
      <c r="U107" s="87"/>
      <c r="V107" s="88"/>
      <c r="W107" s="89"/>
      <c r="X107" s="90"/>
      <c r="Y107" s="94"/>
      <c r="Z107" s="68"/>
      <c r="AA107" s="92"/>
      <c r="AB107" s="93" t="str">
        <f t="shared" si="2"/>
        <v/>
      </c>
      <c r="AC107" s="51" t="s">
        <v>0</v>
      </c>
      <c r="AD107" s="9"/>
      <c r="AE107" s="8"/>
      <c r="AF107" s="8"/>
    </row>
    <row r="108" spans="1:32" ht="33" hidden="1" customHeight="1">
      <c r="A108" s="9"/>
      <c r="B108" s="6"/>
      <c r="C108" s="23"/>
      <c r="D108" s="24"/>
      <c r="E108" s="25"/>
      <c r="F108" s="26"/>
      <c r="G108" s="26"/>
      <c r="H108" s="27"/>
      <c r="I108" s="30"/>
      <c r="J108" s="39"/>
      <c r="K108" s="27"/>
      <c r="L108" s="26"/>
      <c r="M108" s="29"/>
      <c r="N108" s="29"/>
      <c r="O108" s="29"/>
      <c r="P108" s="29"/>
      <c r="Q108" s="67"/>
      <c r="R108" s="84"/>
      <c r="S108" s="85"/>
      <c r="T108" s="86"/>
      <c r="U108" s="87"/>
      <c r="V108" s="88"/>
      <c r="W108" s="89"/>
      <c r="X108" s="90"/>
      <c r="Y108" s="94"/>
      <c r="Z108" s="68"/>
      <c r="AA108" s="92"/>
      <c r="AB108" s="93" t="str">
        <f t="shared" si="2"/>
        <v/>
      </c>
      <c r="AC108" s="51" t="s">
        <v>0</v>
      </c>
      <c r="AD108" s="9"/>
      <c r="AE108" s="8"/>
      <c r="AF108" s="8"/>
    </row>
    <row r="109" spans="1:32" ht="33" hidden="1" customHeight="1">
      <c r="A109" s="9"/>
      <c r="B109" s="6"/>
      <c r="C109" s="23"/>
      <c r="D109" s="24"/>
      <c r="E109" s="25"/>
      <c r="F109" s="26"/>
      <c r="G109" s="26"/>
      <c r="H109" s="27"/>
      <c r="I109" s="30"/>
      <c r="J109" s="39"/>
      <c r="K109" s="27"/>
      <c r="L109" s="26"/>
      <c r="M109" s="29"/>
      <c r="N109" s="29"/>
      <c r="O109" s="29"/>
      <c r="P109" s="29"/>
      <c r="Q109" s="67"/>
      <c r="R109" s="84"/>
      <c r="S109" s="85"/>
      <c r="T109" s="86"/>
      <c r="U109" s="87"/>
      <c r="V109" s="88"/>
      <c r="W109" s="89"/>
      <c r="X109" s="90"/>
      <c r="Y109" s="94"/>
      <c r="Z109" s="68"/>
      <c r="AA109" s="92"/>
      <c r="AB109" s="93" t="str">
        <f t="shared" si="2"/>
        <v/>
      </c>
      <c r="AC109" s="51" t="s">
        <v>0</v>
      </c>
      <c r="AD109" s="9"/>
      <c r="AE109" s="8"/>
      <c r="AF109" s="8"/>
    </row>
    <row r="110" spans="1:32" ht="33" hidden="1" customHeight="1">
      <c r="A110" s="9"/>
      <c r="B110" s="6"/>
      <c r="C110" s="23"/>
      <c r="D110" s="24"/>
      <c r="E110" s="25"/>
      <c r="F110" s="26"/>
      <c r="G110" s="26"/>
      <c r="H110" s="27"/>
      <c r="I110" s="30"/>
      <c r="J110" s="39"/>
      <c r="K110" s="27"/>
      <c r="L110" s="26"/>
      <c r="M110" s="29"/>
      <c r="N110" s="29"/>
      <c r="O110" s="29"/>
      <c r="P110" s="29"/>
      <c r="Q110" s="67"/>
      <c r="R110" s="84"/>
      <c r="S110" s="85"/>
      <c r="T110" s="86"/>
      <c r="U110" s="87"/>
      <c r="V110" s="88"/>
      <c r="W110" s="89"/>
      <c r="X110" s="90"/>
      <c r="Y110" s="94"/>
      <c r="Z110" s="68"/>
      <c r="AA110" s="92"/>
      <c r="AB110" s="93" t="str">
        <f t="shared" si="2"/>
        <v/>
      </c>
      <c r="AC110" s="51" t="s">
        <v>0</v>
      </c>
      <c r="AD110" s="9"/>
      <c r="AE110" s="8"/>
      <c r="AF110" s="8"/>
    </row>
    <row r="111" spans="1:32" ht="33" hidden="1" customHeight="1">
      <c r="A111" s="9"/>
      <c r="B111" s="6"/>
      <c r="C111" s="23"/>
      <c r="D111" s="24"/>
      <c r="E111" s="25"/>
      <c r="F111" s="26"/>
      <c r="G111" s="26"/>
      <c r="H111" s="27"/>
      <c r="I111" s="30"/>
      <c r="J111" s="39"/>
      <c r="K111" s="27"/>
      <c r="L111" s="26"/>
      <c r="M111" s="29"/>
      <c r="N111" s="29"/>
      <c r="O111" s="29"/>
      <c r="P111" s="29"/>
      <c r="Q111" s="67"/>
      <c r="R111" s="84"/>
      <c r="S111" s="85"/>
      <c r="T111" s="86"/>
      <c r="U111" s="87"/>
      <c r="V111" s="88"/>
      <c r="W111" s="89"/>
      <c r="X111" s="90"/>
      <c r="Y111" s="94"/>
      <c r="Z111" s="68"/>
      <c r="AA111" s="92"/>
      <c r="AB111" s="93" t="str">
        <f t="shared" si="2"/>
        <v/>
      </c>
      <c r="AC111" s="51" t="s">
        <v>0</v>
      </c>
      <c r="AD111" s="9"/>
      <c r="AE111" s="8"/>
      <c r="AF111" s="8"/>
    </row>
    <row r="112" spans="1:32" ht="33" hidden="1" customHeight="1">
      <c r="A112" s="9"/>
      <c r="B112" s="6"/>
      <c r="C112" s="23"/>
      <c r="D112" s="24"/>
      <c r="E112" s="25"/>
      <c r="F112" s="26"/>
      <c r="G112" s="26"/>
      <c r="H112" s="27"/>
      <c r="I112" s="30"/>
      <c r="J112" s="39"/>
      <c r="K112" s="27"/>
      <c r="L112" s="26"/>
      <c r="M112" s="29"/>
      <c r="N112" s="29"/>
      <c r="O112" s="29"/>
      <c r="P112" s="29"/>
      <c r="Q112" s="67"/>
      <c r="R112" s="84"/>
      <c r="S112" s="85"/>
      <c r="T112" s="86"/>
      <c r="U112" s="87"/>
      <c r="V112" s="88"/>
      <c r="W112" s="89"/>
      <c r="X112" s="90"/>
      <c r="Y112" s="94"/>
      <c r="Z112" s="68"/>
      <c r="AA112" s="92"/>
      <c r="AB112" s="93" t="str">
        <f t="shared" si="2"/>
        <v/>
      </c>
      <c r="AC112" s="51" t="s">
        <v>0</v>
      </c>
      <c r="AD112" s="9"/>
      <c r="AE112" s="8"/>
      <c r="AF112" s="8"/>
    </row>
    <row r="113" spans="1:32" ht="33" hidden="1" customHeight="1">
      <c r="A113" s="9"/>
      <c r="B113" s="6"/>
      <c r="C113" s="23"/>
      <c r="D113" s="24"/>
      <c r="E113" s="25"/>
      <c r="F113" s="26"/>
      <c r="G113" s="26"/>
      <c r="H113" s="27"/>
      <c r="I113" s="30"/>
      <c r="J113" s="39"/>
      <c r="K113" s="27"/>
      <c r="L113" s="26"/>
      <c r="M113" s="29"/>
      <c r="N113" s="29"/>
      <c r="O113" s="29"/>
      <c r="P113" s="29"/>
      <c r="Q113" s="67"/>
      <c r="R113" s="84"/>
      <c r="S113" s="85"/>
      <c r="T113" s="86"/>
      <c r="U113" s="87"/>
      <c r="V113" s="88"/>
      <c r="W113" s="89"/>
      <c r="X113" s="90"/>
      <c r="Y113" s="94"/>
      <c r="Z113" s="68"/>
      <c r="AA113" s="92"/>
      <c r="AB113" s="93" t="str">
        <f t="shared" si="2"/>
        <v/>
      </c>
      <c r="AC113" s="51" t="s">
        <v>0</v>
      </c>
      <c r="AD113" s="9"/>
      <c r="AE113" s="8"/>
      <c r="AF113" s="8"/>
    </row>
    <row r="114" spans="1:32" ht="33" hidden="1" customHeight="1">
      <c r="A114" s="9"/>
      <c r="B114" s="6"/>
      <c r="C114" s="23"/>
      <c r="D114" s="24"/>
      <c r="E114" s="25"/>
      <c r="F114" s="26"/>
      <c r="G114" s="26"/>
      <c r="H114" s="27"/>
      <c r="I114" s="30"/>
      <c r="J114" s="39"/>
      <c r="K114" s="27"/>
      <c r="L114" s="26"/>
      <c r="M114" s="29"/>
      <c r="N114" s="29"/>
      <c r="O114" s="29"/>
      <c r="P114" s="29"/>
      <c r="Q114" s="67"/>
      <c r="R114" s="84"/>
      <c r="S114" s="85"/>
      <c r="T114" s="86"/>
      <c r="U114" s="87"/>
      <c r="V114" s="88"/>
      <c r="W114" s="89"/>
      <c r="X114" s="90"/>
      <c r="Y114" s="94"/>
      <c r="Z114" s="68"/>
      <c r="AA114" s="92"/>
      <c r="AB114" s="93" t="str">
        <f t="shared" si="2"/>
        <v/>
      </c>
      <c r="AC114" s="51" t="s">
        <v>0</v>
      </c>
      <c r="AD114" s="9"/>
      <c r="AE114" s="8"/>
      <c r="AF114" s="8"/>
    </row>
    <row r="115" spans="1:32" ht="33" hidden="1" customHeight="1">
      <c r="A115" s="9"/>
      <c r="B115" s="6"/>
      <c r="C115" s="23"/>
      <c r="D115" s="24"/>
      <c r="E115" s="25"/>
      <c r="F115" s="26"/>
      <c r="G115" s="26"/>
      <c r="H115" s="27"/>
      <c r="I115" s="30"/>
      <c r="J115" s="39"/>
      <c r="K115" s="27"/>
      <c r="L115" s="26"/>
      <c r="M115" s="29"/>
      <c r="N115" s="29"/>
      <c r="O115" s="29"/>
      <c r="P115" s="29"/>
      <c r="Q115" s="67"/>
      <c r="R115" s="84"/>
      <c r="S115" s="85"/>
      <c r="T115" s="86"/>
      <c r="U115" s="87"/>
      <c r="V115" s="88"/>
      <c r="W115" s="89"/>
      <c r="X115" s="90"/>
      <c r="Y115" s="94"/>
      <c r="Z115" s="68"/>
      <c r="AA115" s="92"/>
      <c r="AB115" s="93" t="str">
        <f t="shared" si="2"/>
        <v/>
      </c>
      <c r="AC115" s="51" t="s">
        <v>0</v>
      </c>
      <c r="AD115" s="9"/>
      <c r="AE115" s="8"/>
      <c r="AF115" s="8"/>
    </row>
    <row r="116" spans="1:32" ht="15" customHeight="1">
      <c r="A116" s="9"/>
      <c r="B116" s="34"/>
      <c r="C116" s="119"/>
      <c r="D116" s="120"/>
      <c r="E116" s="99"/>
      <c r="F116" s="99"/>
      <c r="G116" s="99"/>
      <c r="H116" s="99"/>
      <c r="I116" s="99"/>
      <c r="J116" s="99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99"/>
      <c r="V116" s="99"/>
      <c r="W116" s="99"/>
      <c r="X116" s="99"/>
      <c r="Y116" s="99"/>
      <c r="Z116" s="99"/>
      <c r="AA116" s="99"/>
      <c r="AB116" s="99"/>
      <c r="AC116" s="51" t="s">
        <v>0</v>
      </c>
      <c r="AD116" s="9"/>
      <c r="AE116" s="8"/>
      <c r="AF116" s="8"/>
    </row>
    <row r="117" spans="1:32" ht="12" customHeight="1">
      <c r="A117" s="9"/>
      <c r="B117" s="13" t="s">
        <v>0</v>
      </c>
      <c r="C117" s="73" t="s">
        <v>0</v>
      </c>
      <c r="D117" s="73" t="s">
        <v>0</v>
      </c>
      <c r="E117" s="73" t="s">
        <v>0</v>
      </c>
      <c r="F117" s="73" t="s">
        <v>0</v>
      </c>
      <c r="G117" s="73" t="s">
        <v>0</v>
      </c>
      <c r="H117" s="73" t="s">
        <v>0</v>
      </c>
      <c r="I117" s="73" t="s">
        <v>0</v>
      </c>
      <c r="J117" s="73" t="s">
        <v>0</v>
      </c>
      <c r="K117" s="73" t="s">
        <v>0</v>
      </c>
      <c r="L117" s="73" t="s">
        <v>0</v>
      </c>
      <c r="M117" s="73" t="s">
        <v>0</v>
      </c>
      <c r="N117" s="73" t="s">
        <v>0</v>
      </c>
      <c r="O117" s="73" t="s">
        <v>0</v>
      </c>
      <c r="P117" s="73" t="s">
        <v>0</v>
      </c>
      <c r="Q117" s="73" t="s">
        <v>0</v>
      </c>
      <c r="R117" s="73" t="s">
        <v>0</v>
      </c>
      <c r="S117" s="73" t="s">
        <v>0</v>
      </c>
      <c r="T117" s="73" t="s">
        <v>0</v>
      </c>
      <c r="U117" s="73" t="s">
        <v>0</v>
      </c>
      <c r="V117" s="73" t="s">
        <v>0</v>
      </c>
      <c r="W117" s="73" t="s">
        <v>0</v>
      </c>
      <c r="X117" s="73" t="s">
        <v>0</v>
      </c>
      <c r="Y117" s="73" t="s">
        <v>0</v>
      </c>
      <c r="Z117" s="73" t="s">
        <v>0</v>
      </c>
      <c r="AA117" s="73" t="s">
        <v>0</v>
      </c>
      <c r="AB117" s="73" t="s">
        <v>0</v>
      </c>
      <c r="AC117" s="51" t="s">
        <v>0</v>
      </c>
      <c r="AD117" s="9"/>
      <c r="AE117" s="8"/>
      <c r="AF117" s="8"/>
    </row>
    <row r="118" spans="1:32" ht="27" customHeight="1">
      <c r="A118" s="9"/>
      <c r="B118" s="6"/>
      <c r="C118" s="35" t="s">
        <v>144</v>
      </c>
      <c r="D118" s="36"/>
      <c r="E118" s="121" t="s">
        <v>350</v>
      </c>
      <c r="F118" s="122"/>
      <c r="G118" s="122"/>
      <c r="H118" s="122"/>
      <c r="I118" s="123"/>
      <c r="J118" s="74" t="s">
        <v>351</v>
      </c>
      <c r="K118" s="124" t="s">
        <v>352</v>
      </c>
      <c r="L118" s="125"/>
      <c r="M118" s="125"/>
      <c r="N118" s="125"/>
      <c r="O118" s="125"/>
      <c r="P118" s="125"/>
      <c r="Q118" s="125"/>
      <c r="R118" s="125"/>
      <c r="S118" s="125"/>
      <c r="T118" s="126" t="s">
        <v>353</v>
      </c>
      <c r="U118" s="127"/>
      <c r="V118" s="127"/>
      <c r="W118" s="127"/>
      <c r="X118" s="127"/>
      <c r="Y118" s="127"/>
      <c r="Z118" s="127"/>
      <c r="AA118" s="127"/>
      <c r="AB118" s="128"/>
      <c r="AC118" s="1" t="s">
        <v>0</v>
      </c>
      <c r="AD118" s="9"/>
      <c r="AE118" s="8"/>
      <c r="AF118" s="8"/>
    </row>
    <row r="119" spans="1:32" ht="27" customHeight="1">
      <c r="A119" s="9"/>
      <c r="B119" s="6"/>
      <c r="C119" s="100" t="s">
        <v>145</v>
      </c>
      <c r="D119" s="100"/>
      <c r="E119" s="101" t="s">
        <v>354</v>
      </c>
      <c r="F119" s="101"/>
      <c r="G119" s="101"/>
      <c r="H119" s="101"/>
      <c r="I119" s="101"/>
      <c r="J119" s="101"/>
      <c r="K119" s="102" t="s">
        <v>355</v>
      </c>
      <c r="L119" s="103"/>
      <c r="M119" s="103"/>
      <c r="N119" s="103"/>
      <c r="O119" s="106" t="s">
        <v>356</v>
      </c>
      <c r="P119" s="106"/>
      <c r="Q119" s="106"/>
      <c r="R119" s="106"/>
      <c r="S119" s="108" t="s">
        <v>357</v>
      </c>
      <c r="T119" s="108"/>
      <c r="U119" s="108"/>
      <c r="V119" s="108"/>
      <c r="W119" s="108"/>
      <c r="X119" s="110" t="s">
        <v>358</v>
      </c>
      <c r="Y119" s="111"/>
      <c r="Z119" s="111"/>
      <c r="AA119" s="111"/>
      <c r="AB119" s="112"/>
      <c r="AC119" s="1" t="s">
        <v>0</v>
      </c>
      <c r="AD119" s="9"/>
      <c r="AE119" s="8"/>
      <c r="AF119" s="8"/>
    </row>
    <row r="120" spans="1:32" ht="27" customHeight="1">
      <c r="A120" s="9"/>
      <c r="B120" s="6"/>
      <c r="C120" s="115" t="s">
        <v>146</v>
      </c>
      <c r="D120" s="115"/>
      <c r="E120" s="116" t="s">
        <v>147</v>
      </c>
      <c r="F120" s="116"/>
      <c r="G120" s="116"/>
      <c r="H120" s="116"/>
      <c r="I120" s="116"/>
      <c r="J120" s="116"/>
      <c r="K120" s="104"/>
      <c r="L120" s="105"/>
      <c r="M120" s="105"/>
      <c r="N120" s="105"/>
      <c r="O120" s="107"/>
      <c r="P120" s="107"/>
      <c r="Q120" s="107"/>
      <c r="R120" s="107"/>
      <c r="S120" s="109"/>
      <c r="T120" s="109"/>
      <c r="U120" s="109"/>
      <c r="V120" s="109"/>
      <c r="W120" s="109"/>
      <c r="X120" s="113"/>
      <c r="Y120" s="113"/>
      <c r="Z120" s="113"/>
      <c r="AA120" s="113"/>
      <c r="AB120" s="114"/>
      <c r="AC120" s="1" t="s">
        <v>0</v>
      </c>
      <c r="AD120" s="9"/>
      <c r="AF120" s="8"/>
    </row>
    <row r="121" spans="1:32" ht="12" customHeight="1">
      <c r="A121" s="9"/>
      <c r="B121" s="1" t="s">
        <v>0</v>
      </c>
      <c r="C121" s="1" t="s">
        <v>0</v>
      </c>
      <c r="D121" s="1" t="s">
        <v>0</v>
      </c>
      <c r="E121" s="1" t="s">
        <v>0</v>
      </c>
      <c r="F121" s="1" t="s">
        <v>0</v>
      </c>
      <c r="G121" s="1" t="s">
        <v>0</v>
      </c>
      <c r="H121" s="1" t="s">
        <v>0</v>
      </c>
      <c r="I121" s="1" t="s">
        <v>0</v>
      </c>
      <c r="J121" s="1" t="s">
        <v>0</v>
      </c>
      <c r="K121" s="1" t="s">
        <v>0</v>
      </c>
      <c r="L121" s="1" t="s">
        <v>0</v>
      </c>
      <c r="M121" s="1" t="s">
        <v>0</v>
      </c>
      <c r="N121" s="1" t="s">
        <v>0</v>
      </c>
      <c r="O121" s="1" t="s">
        <v>0</v>
      </c>
      <c r="P121" s="1" t="s">
        <v>0</v>
      </c>
      <c r="Q121" s="1" t="s">
        <v>0</v>
      </c>
      <c r="R121" s="1" t="s">
        <v>0</v>
      </c>
      <c r="S121" s="1" t="s">
        <v>0</v>
      </c>
      <c r="T121" s="1" t="s">
        <v>0</v>
      </c>
      <c r="U121" s="1" t="s">
        <v>0</v>
      </c>
      <c r="V121" s="1" t="s">
        <v>0</v>
      </c>
      <c r="W121" s="1" t="s">
        <v>0</v>
      </c>
      <c r="X121" s="1" t="s">
        <v>0</v>
      </c>
      <c r="Y121" s="1" t="s">
        <v>0</v>
      </c>
      <c r="Z121" s="1" t="s">
        <v>0</v>
      </c>
      <c r="AA121" s="1" t="s">
        <v>0</v>
      </c>
      <c r="AB121" s="1" t="s">
        <v>0</v>
      </c>
      <c r="AC121" s="1" t="s">
        <v>0</v>
      </c>
      <c r="AD121" s="9"/>
      <c r="AF121" s="8"/>
    </row>
    <row r="122" spans="1:32" ht="15" customHeight="1">
      <c r="A122" s="9" t="s">
        <v>0</v>
      </c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>
        <v>8.48</v>
      </c>
      <c r="AC122" s="9"/>
      <c r="AD122" s="9"/>
      <c r="AF122" s="8"/>
    </row>
    <row r="123" spans="1:32" s="14" customFormat="1" ht="24" customHeight="1">
      <c r="AE123" s="2"/>
      <c r="AF123" s="43" t="s">
        <v>0</v>
      </c>
    </row>
    <row r="124" spans="1:32" ht="24" customHeight="1">
      <c r="AF124" s="14"/>
    </row>
    <row r="125" spans="1:32" ht="24" customHeight="1">
      <c r="AE125" s="14"/>
    </row>
    <row r="1048571" spans="23:33" ht="24" customHeight="1">
      <c r="W1048571" s="76"/>
      <c r="X1048571" s="76"/>
      <c r="Y1048571" s="76"/>
      <c r="Z1048571" s="76"/>
      <c r="AA1048571" s="76"/>
      <c r="AB1048571" s="76"/>
      <c r="AC1048571" s="76"/>
      <c r="AD1048571" s="76"/>
      <c r="AF1048571" s="76"/>
      <c r="AG1048571" s="76"/>
    </row>
  </sheetData>
  <sheetProtection algorithmName="SHA-512" hashValue="97gB14/08l+EPT+QAWCtiHgfXQoLOpRvmQw/airi4NZ5KTIhVmi/Fyl12W/B98xhQ7SWFkN9iTPKSP20ZJ6eNg==" saltValue="OtT/Fy5QLI1nkTTcjfPrYA==" spinCount="100000" sheet="1" autoFilter="0"/>
  <autoFilter ref="E9:AB9" xr:uid="{00000000-0001-0000-0800-000000000000}"/>
  <mergeCells count="44">
    <mergeCell ref="B1:B5"/>
    <mergeCell ref="AD1:AF1"/>
    <mergeCell ref="C2:I2"/>
    <mergeCell ref="K2:L2"/>
    <mergeCell ref="N2:Q2"/>
    <mergeCell ref="AD2:AD8"/>
    <mergeCell ref="AF2:AF8"/>
    <mergeCell ref="E3:I3"/>
    <mergeCell ref="K3:M3"/>
    <mergeCell ref="O3:Q3"/>
    <mergeCell ref="R3:AB3"/>
    <mergeCell ref="AE3:AE5"/>
    <mergeCell ref="C4:C5"/>
    <mergeCell ref="E4:I4"/>
    <mergeCell ref="K4:M4"/>
    <mergeCell ref="R4:AB5"/>
    <mergeCell ref="E5:I5"/>
    <mergeCell ref="J5:O5"/>
    <mergeCell ref="AD11:AF12"/>
    <mergeCell ref="B6:B9"/>
    <mergeCell ref="E7:H7"/>
    <mergeCell ref="J7:K7"/>
    <mergeCell ref="L7:Q7"/>
    <mergeCell ref="R7:V7"/>
    <mergeCell ref="W7:X7"/>
    <mergeCell ref="Y7:Z7"/>
    <mergeCell ref="AA7:AA8"/>
    <mergeCell ref="AE7:AE8"/>
    <mergeCell ref="AD9:AF9"/>
    <mergeCell ref="AD10:AF10"/>
    <mergeCell ref="X119:AB120"/>
    <mergeCell ref="C120:D120"/>
    <mergeCell ref="E120:J120"/>
    <mergeCell ref="AF13:AF66"/>
    <mergeCell ref="AD68:AF68"/>
    <mergeCell ref="C116:D116"/>
    <mergeCell ref="E118:I118"/>
    <mergeCell ref="K118:S118"/>
    <mergeCell ref="T118:AB118"/>
    <mergeCell ref="C119:D119"/>
    <mergeCell ref="E119:J119"/>
    <mergeCell ref="K119:N120"/>
    <mergeCell ref="O119:R120"/>
    <mergeCell ref="S119:W120"/>
  </mergeCells>
  <conditionalFormatting sqref="E10:AB115">
    <cfRule type="expression" dxfId="3" priority="2">
      <formula>ISODD(ROW())</formula>
    </cfRule>
    <cfRule type="expression" dxfId="2" priority="3">
      <formula>ISEVEN(ROW())</formula>
    </cfRule>
  </conditionalFormatting>
  <conditionalFormatting sqref="X10:AB115">
    <cfRule type="expression" dxfId="1" priority="4">
      <formula>OR($X10="Nieuwe prijs",#REF!="Te herhalen")</formula>
    </cfRule>
  </conditionalFormatting>
  <conditionalFormatting sqref="H10:H115">
    <cfRule type="duplicateValues" dxfId="0" priority="9"/>
  </conditionalFormatting>
  <dataValidations count="7">
    <dataValidation type="list" allowBlank="1" showInputMessage="1" showErrorMessage="1" error="Enkel de vermelde fruitsoorten" sqref="Y2" xr:uid="{CFBB12B4-59BF-4355-8091-4608AF0059DE}">
      <formula1>$AE$40:$AE$56</formula1>
    </dataValidation>
    <dataValidation type="list" allowBlank="1" showErrorMessage="1" sqref="K2:L2" xr:uid="{D6805AE8-1171-4080-BF77-E0025DE1AC9D}">
      <formula1>$AE$57:$AE$66</formula1>
    </dataValidation>
    <dataValidation type="list" allowBlank="1" showInputMessage="1" showErrorMessage="1" sqref="M2" xr:uid="{EC81ACD8-43CE-4EB9-BC0B-5D21D6905D90}">
      <formula1>"Afrekening:,Met factuur,Met bon,Factuur n.v.t."</formula1>
    </dataValidation>
    <dataValidation type="list" allowBlank="1" showInputMessage="1" showErrorMessage="1" error="Enkel de vermelde fruitsoorten" sqref="T2" xr:uid="{2E8E0DBD-6A69-41A6-9D84-262DB43BD277}">
      <formula1>$AE$13:$AE$39</formula1>
    </dataValidation>
    <dataValidation type="list" errorStyle="information" allowBlank="1" showInputMessage="1" prompt="Vrije invoer._x000a_" sqref="N2:Q2" xr:uid="{5365F80F-9181-4899-BAEA-FB52554F31EC}">
      <formula1>"^Bij overhandiging op locatie: hier het adres en datum.  Voor een proeverij de dag en uren &amp; aantal aanwezigen. "</formula1>
    </dataValidation>
    <dataValidation type="list" errorStyle="information" allowBlank="1" showInputMessage="1" prompt="Contact _x000a_gsm nr._x000a_" sqref="J2" xr:uid="{4C6C9595-456E-4362-B494-1C5A1E1C990E}">
      <formula1>"Hier uw voornaam en gsm-nummer a.u.b. (ev. B.T.W.)"</formula1>
    </dataValidation>
    <dataValidation type="list" allowBlank="1" showInputMessage="1" showErrorMessage="1" sqref="R2" xr:uid="{BEB59E63-2627-422D-B1E4-0562F0EE674C}">
      <formula1>"Kies een Kenmerk:,*minder pitjes,*weinig pitjes,*hele*,*stukjes,*gezeefd,"</formula1>
    </dataValidation>
  </dataValidations>
  <hyperlinks>
    <hyperlink ref="I7" r:id="rId1" xr:uid="{CEA06553-9AF3-4E92-A9C3-29E5424C5C1B}"/>
    <hyperlink ref="C118" location="Bestelformulier_Surprises!C10" display="TERUG" xr:uid="{DDDFF342-DD23-4437-9E52-666B83F326A7}"/>
    <hyperlink ref="J118" r:id="rId2" xr:uid="{9728FF79-F6B6-4A13-B17B-11E9DA493965}"/>
    <hyperlink ref="Q5" r:id="rId3" xr:uid="{C66768FE-4DB8-4A79-B5FF-BCB19418732F}"/>
  </hyperlinks>
  <printOptions horizontalCentered="1"/>
  <pageMargins left="0" right="0" top="0.15748031496062992" bottom="0.19685039370078741" header="0" footer="0"/>
  <pageSetup paperSize="9" scale="46" fitToHeight="0" orientation="landscape" horizontalDpi="4294967293" verticalDpi="4294967293" r:id="rId4"/>
  <drawing r:id="rId5"/>
  <legacy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Bestelformulier_Surprises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Maes</dc:creator>
  <cp:lastModifiedBy>Walter Maes</cp:lastModifiedBy>
  <cp:lastPrinted>2024-12-03T16:56:37Z</cp:lastPrinted>
  <dcterms:created xsi:type="dcterms:W3CDTF">2024-08-01T15:17:30Z</dcterms:created>
  <dcterms:modified xsi:type="dcterms:W3CDTF">2026-03-10T18:20:11Z</dcterms:modified>
</cp:coreProperties>
</file>